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5580" windowHeight="5520" tabRatio="873" activeTab="2"/>
  </bookViews>
  <sheets>
    <sheet name="DepOblig" sheetId="1" r:id="rId1"/>
    <sheet name="DepNlles" sheetId="2" r:id="rId2"/>
    <sheet name="ParRégions" sheetId="3" r:id="rId3"/>
  </sheets>
  <definedNames>
    <definedName name="_xlnm.Print_Titles" localSheetId="1">'DepNlles'!$1:$4</definedName>
    <definedName name="_xlnm.Print_Titles" localSheetId="0">'DepOblig'!$4:$5</definedName>
    <definedName name="_xlnm.Print_Area" localSheetId="1">'DepNlles'!$A$1:$N$129</definedName>
    <definedName name="_xlnm.Print_Area" localSheetId="0">'DepOblig'!$A$1:$G$196</definedName>
    <definedName name="_xlnm.Print_Area" localSheetId="2">'ParRégions'!$A$1:$Q$66</definedName>
  </definedNames>
  <calcPr fullCalcOnLoad="1"/>
</workbook>
</file>

<file path=xl/sharedStrings.xml><?xml version="1.0" encoding="utf-8"?>
<sst xmlns="http://schemas.openxmlformats.org/spreadsheetml/2006/main" count="951" uniqueCount="442">
  <si>
    <t>localisation</t>
  </si>
  <si>
    <t>nbre de berceaux</t>
  </si>
  <si>
    <t>année d'engage-
ment des AE</t>
  </si>
  <si>
    <t>régions</t>
  </si>
  <si>
    <t>PACA</t>
  </si>
  <si>
    <t>Au titre des réservations antérieures à 2012</t>
  </si>
  <si>
    <t>AE restant à engager en 2012 le cas échéant</t>
  </si>
  <si>
    <t>CP pour 2012</t>
  </si>
  <si>
    <t>recensement des besoins pour l'exécution des conventions 2008-2011 au titre de l'année 2012</t>
  </si>
  <si>
    <t>AE pour 2012</t>
  </si>
  <si>
    <t>Régions</t>
  </si>
  <si>
    <t>Localisations</t>
  </si>
  <si>
    <t>nombres de berceaux</t>
  </si>
  <si>
    <t>Nantes</t>
  </si>
  <si>
    <t>Sous-total Pays de Loire</t>
  </si>
  <si>
    <t>Caen Hérouville - Léa&amp;Léo</t>
  </si>
  <si>
    <t>Caen -  Frimousse</t>
  </si>
  <si>
    <t>Caen Bretteville/Odon  - Galipette</t>
  </si>
  <si>
    <t>Caen - First Baby School</t>
  </si>
  <si>
    <t>BASSE-NORMANDIE</t>
  </si>
  <si>
    <t>Sous-total Basse-Normandie</t>
  </si>
  <si>
    <t>Mont de Marsan</t>
  </si>
  <si>
    <t>Agen</t>
  </si>
  <si>
    <t>Bidart</t>
  </si>
  <si>
    <t>Gujan-Mestras</t>
  </si>
  <si>
    <t>Bordeaux Lac</t>
  </si>
  <si>
    <t>Bordeaux</t>
  </si>
  <si>
    <t>Pessac</t>
  </si>
  <si>
    <t>Bruges</t>
  </si>
  <si>
    <t>AQUITAINE</t>
  </si>
  <si>
    <t>Sous-total Aquitaine</t>
  </si>
  <si>
    <t>NANCY</t>
  </si>
  <si>
    <t>LORRAINE</t>
  </si>
  <si>
    <t>Sous-total LORRAINE</t>
  </si>
  <si>
    <t>CENTRE</t>
  </si>
  <si>
    <t>Sous-Total Centre</t>
  </si>
  <si>
    <t>Crèche Attitude Orléans nord</t>
  </si>
  <si>
    <t>BOURGOGNE</t>
  </si>
  <si>
    <t xml:space="preserve">DIJON : Crèche Attitude "La Maison des Fées" avenant du 15 janvier 2011 à la convention initiale  </t>
  </si>
  <si>
    <t>Sous-Total Bourgogne</t>
  </si>
  <si>
    <t>RHONE-ALPES</t>
  </si>
  <si>
    <t>Sous-Total Rhône-Alpes</t>
  </si>
  <si>
    <t>Annecy-le-vieux 74</t>
  </si>
  <si>
    <t>Metz-Tessy 74</t>
  </si>
  <si>
    <t>Annecy 74</t>
  </si>
  <si>
    <t>Seynod 74</t>
  </si>
  <si>
    <t>Annemasse 74</t>
  </si>
  <si>
    <t>BOURG EN BRESSE 01</t>
  </si>
  <si>
    <t>ALSACE</t>
  </si>
  <si>
    <t>Illkirch</t>
  </si>
  <si>
    <t>Molsheim</t>
  </si>
  <si>
    <t>Colmar</t>
  </si>
  <si>
    <t>Sous-Total Alsace</t>
  </si>
  <si>
    <t>BRETAGNE</t>
  </si>
  <si>
    <t>Sous-Total Bretagne</t>
  </si>
  <si>
    <t>Sous-Total Franche-Comté</t>
  </si>
  <si>
    <t>FRANCHE-COMTE</t>
  </si>
  <si>
    <t>Anjeux à Bezannes</t>
  </si>
  <si>
    <t>Envol à Reims</t>
  </si>
  <si>
    <t>CHAMPAGNE-ARDENNE</t>
  </si>
  <si>
    <t>Sous-Total Champagne-Ardenne</t>
  </si>
  <si>
    <t>ROUEN</t>
  </si>
  <si>
    <t>LE HAVRE</t>
  </si>
  <si>
    <t>HAUTE-NORMANDIE</t>
  </si>
  <si>
    <t>Sous-Total Haute-Normandie</t>
  </si>
  <si>
    <t>LIMOUSIN</t>
  </si>
  <si>
    <t>Sous-Total Limousin</t>
  </si>
  <si>
    <t>Sous-Total PACA</t>
  </si>
  <si>
    <t>MIDI-PYRENEES</t>
  </si>
  <si>
    <t>Sous-Total Midi-Pyrénées</t>
  </si>
  <si>
    <t>Total général</t>
  </si>
  <si>
    <t xml:space="preserve">AE </t>
  </si>
  <si>
    <t xml:space="preserve">CP </t>
  </si>
  <si>
    <t>Réservations antérieures à 2012</t>
  </si>
  <si>
    <t>AE</t>
  </si>
  <si>
    <t>CP</t>
  </si>
  <si>
    <t>recensement des besoins de crédits pour la réservation de places de crèches anciennes et nouvelles au titre de l'exercice budgétaire 2012</t>
  </si>
  <si>
    <t>PICARDIE</t>
  </si>
  <si>
    <t>Sous-total PICARDIE</t>
  </si>
  <si>
    <t>Sous-Total Picardie</t>
  </si>
  <si>
    <t>ILE-DE France</t>
  </si>
  <si>
    <t>ILE-DE-France</t>
  </si>
  <si>
    <t>Sous-total ILE-DE-France</t>
  </si>
  <si>
    <t>CORSE</t>
  </si>
  <si>
    <t>LANGUEDOC</t>
  </si>
  <si>
    <t>NORD-PAS-DE-CALAIS</t>
  </si>
  <si>
    <t>Sous-total Corse</t>
  </si>
  <si>
    <t>Sous-total LANGUEDOC</t>
  </si>
  <si>
    <t>Sous-total NORD-PAS-DE-CALAIS</t>
  </si>
  <si>
    <t>2008-2011</t>
  </si>
  <si>
    <t>Sous-total NPDC</t>
  </si>
  <si>
    <t>NPDC</t>
  </si>
  <si>
    <t>Hérouville</t>
  </si>
  <si>
    <t>Bretteville/odon</t>
  </si>
  <si>
    <t>Caen</t>
  </si>
  <si>
    <t>TOTAUX GENERAUX</t>
  </si>
  <si>
    <t>recensement des besoins pour la conclusion de nouvelles réservations au titre de l'année 2012 au 23 déc 2011</t>
  </si>
  <si>
    <t>néant</t>
  </si>
  <si>
    <t>observations</t>
  </si>
  <si>
    <t>année d'engagement du 1er contrat</t>
  </si>
  <si>
    <t>marché conclu le 09/11/2010 pour 3 ans</t>
  </si>
  <si>
    <t>marché conclu le 27/11/2009 pour 4 ans</t>
  </si>
  <si>
    <t>marché conclu le 01/12/2009 pour 4 ans</t>
  </si>
  <si>
    <t>marché conclu le 09/12/2009 pour 4 ans</t>
  </si>
  <si>
    <t xml:space="preserve">DIJON : Crèche Attitude "La Maison des Fées" convention du 4 oct 2011 </t>
  </si>
  <si>
    <t>DIJON : Crèche Attitude "La Maison des Fées" convention initiale du 21 août 2009 pour 3 ans</t>
  </si>
  <si>
    <t>DIJON : Crèche AGEAC-CSF convention n°1  du 30 septembre 2010 pour 3 ans</t>
  </si>
  <si>
    <t>DIJON : Crèche AGEAC-CSF convention n°2  du 30 septembre 2010 pour 3 ans</t>
  </si>
  <si>
    <t>DIJON : Crèche AGEAC-CSF convention n° 3 du 30 septembre 2010 pour 3 ans</t>
  </si>
  <si>
    <t>DIJON : Crèche AGEAC-CSF convention n° 1 du 27 septembre 2011</t>
  </si>
  <si>
    <t>Yonne: Auxerre et/ou Sens</t>
  </si>
  <si>
    <t>DIJON : Crèche associative "La P'tite Fac" (contrat de moins d'un an avant passation de marché au 01/01/13)</t>
  </si>
  <si>
    <t>SAONE ET LOIRE (à affiner demande Préfecture 71) MACON et /ou CHALON (contrat de moins d'un an avant passation de marché au 01/01/13)</t>
  </si>
  <si>
    <t>DIJON : Crèche associative "La P'tite Fac" (contrat de moins d'un an avant passation de marché au 01/01/13) contrat non signé au 1er janv 2012- places mises à dispo depuis mai 2011</t>
  </si>
  <si>
    <t>AUXERRE : Crèche interhospitalière du CHU  (contrat de moins d'un an avant passation de marché au 01/01/13)- contrat non signé au 1er janv 2012</t>
  </si>
  <si>
    <t>total</t>
  </si>
  <si>
    <t>Bordeaux (Babilou), conv du 14 oct 2009</t>
  </si>
  <si>
    <t>Bordeaux (Babilou), conv du 9 déc 2010</t>
  </si>
  <si>
    <t>Bordeaux (people and Baby) conv du 16 nov 2010</t>
  </si>
  <si>
    <t>Bordeaux (people and Baby) conv du 9 déc 2010</t>
  </si>
  <si>
    <t>Mérignac (LPCR) conv du 9 déc 2010</t>
  </si>
  <si>
    <t xml:space="preserve">Désignation des contrats et localisations </t>
  </si>
  <si>
    <t>prolongation de contrat existant avant passation de marché en janvier 2013</t>
  </si>
  <si>
    <t>prolongation contrat d'un an du 12 août 2011 LPCR Pessac</t>
  </si>
  <si>
    <t>prolongation contrat d'un an du 12 août 2011 LPCR Bruges</t>
  </si>
  <si>
    <t>prolongation contrat du 24 août 2011 People and Baby à Bordeaux</t>
  </si>
  <si>
    <t>prolongation contrat du 22 nov 2011 LPCR à Mérignac</t>
  </si>
  <si>
    <t>prolongation contrat du 22 nov 2011 LPCR à Pessac</t>
  </si>
  <si>
    <t>prolongation contrat du 22 nov 2011 LPCR à Bruges</t>
  </si>
  <si>
    <t>prolongation contrat du 21 nov 2011 People and Baby à Bordeaux</t>
  </si>
  <si>
    <t>prolongation d'avenant existant avant passation de marché en janvier 2013</t>
  </si>
  <si>
    <t>prolongation contrat du 21 nov 2011 People and Baby à Bègles</t>
  </si>
  <si>
    <t>Avenant au contrat Bordeaux (Babilou),  du 14 oct 2009 signé le 22 nov 2011</t>
  </si>
  <si>
    <t>commentaires</t>
  </si>
  <si>
    <t>19 berceaux sur 56 au total. Tous les contrats d'un an passés en 2011 ont généré des paiements de tous les CP lors de la signature. D'où besoin en CP pour ces contrats égal à 0</t>
  </si>
  <si>
    <t xml:space="preserve">Commune de Tours </t>
  </si>
  <si>
    <t>Crèche Attitude Bourges</t>
  </si>
  <si>
    <t>Avenant People and Baby</t>
  </si>
  <si>
    <t>Sous-total AQUITAINE</t>
  </si>
  <si>
    <t>dépenses découlant du maintien du parc existant</t>
  </si>
  <si>
    <t>dépenses permettant l'augmentation du parc</t>
  </si>
  <si>
    <t>Envol à Reims contrat du 22 sept 2011(fin 31 août 2012)</t>
  </si>
  <si>
    <t>CCAS de Châlons contrat du 22 sept 2011(fin 31 août 2012)</t>
  </si>
  <si>
    <t>Anjeux à Bezannes contrat du 1er sept 2010 (fin : 31 août 2014)</t>
  </si>
  <si>
    <t>Hébé crèche à Charleville contrat du 22 sept 2011(fin 31 août 2012)</t>
  </si>
  <si>
    <t>Pomcannelle à Châlons avenant du 1er sept 2011 (fin : 31 août 2012)</t>
  </si>
  <si>
    <t>Anjeux à Bezannes avenant du 22 sept 2011 (fin 31 août 2012)</t>
  </si>
  <si>
    <t>Pomcannelle à Châlons contrat du 1er sept 2010 ( fin 31 août 2014)</t>
  </si>
  <si>
    <t xml:space="preserve">Corse-du-Sud - Ajaccio </t>
  </si>
  <si>
    <t xml:space="preserve">Haute-Corse - Bastia </t>
  </si>
  <si>
    <t xml:space="preserve">DIJON : Crèche Attitude "La Maison des Fées"  - contrat venant à échéance le 23 août 2012 </t>
  </si>
  <si>
    <t>prolongation de contrat - calcul au prorata jusqu'au 31 déc 2012 avant entrée en vigueur du marché au 1er janv 2013</t>
  </si>
  <si>
    <t>DIJON : Crèche Attitude "La Maison des Fées"  avenant à échéance du 23 août 2012</t>
  </si>
  <si>
    <t>prolongation de  contrat - calcul au prorata jusqu'au 31 déc 2012 avant entrée en vigueur du marché au 1er janv 2013</t>
  </si>
  <si>
    <t xml:space="preserve">DIJON : Crèche Attitude "La Maison des Fées"  - contrat venant à échéance le 31 août 2012 </t>
  </si>
  <si>
    <t>Basse-Normandie</t>
  </si>
  <si>
    <t>Caen et sa périphérie</t>
  </si>
  <si>
    <t>entrée en vigueur du marché prévue au 1er sept 2012</t>
  </si>
  <si>
    <t>renouvellement des places réservés auprès de Tout Petit Monde venant à échéance au 31 août 2012</t>
  </si>
  <si>
    <t>renouvellement des places réservés auprès de People&amp;Baby venant à échéance au 31 août 2012</t>
  </si>
  <si>
    <t>Besançon Temis (marché du 19 août 2010 avec Delfingen et Baby &amp;Co)</t>
  </si>
  <si>
    <t>Besançon Temis (avenant marché du 19 août 2010 avec Delfingen et Baby &amp;Co)</t>
  </si>
  <si>
    <t>Montbéliard (marché du 19 août 2010 avec Delfingen et Baby &amp;Co)</t>
  </si>
  <si>
    <t>Montbéliard (avenant marché du 19 août 2010 avec Delfingen et Baby &amp;Co)</t>
  </si>
  <si>
    <t>Vesoul - contrat avec le CCAS venant à échéance le 1er déc 2013</t>
  </si>
  <si>
    <t xml:space="preserve"> Besançon Temis reconduction du marché du 19 août 2010 avec Delfingen et Baby &amp;Co)</t>
  </si>
  <si>
    <t>Besançon Temis reconduction places réservées par avenant marché du 19 août 2010 avec Delfingen et Baby &amp;Co</t>
  </si>
  <si>
    <t>Montbéliard  reconduction du marché du 19 août 2010 avec Delfingen et Baby &amp;Co)</t>
  </si>
  <si>
    <t>Montbéliard reconduction places réservées par avenant marché du 19 août 2010 avec Delfingen et Baby &amp;Co</t>
  </si>
  <si>
    <t>compte tenu des CP déjà réglés en 2011 : soit 9828</t>
  </si>
  <si>
    <t>GUYANE</t>
  </si>
  <si>
    <t>Sous-Total GUYANE</t>
  </si>
  <si>
    <t>Cayenne  Centre Ville</t>
  </si>
  <si>
    <t>ROUEN- contrat avec Jardin des bisous venant à échéance le 31 août 2014</t>
  </si>
  <si>
    <t>LE HAVRE contrat avec Kinoko venant à échéance le 31 août 2014</t>
  </si>
  <si>
    <t>ROUEN contrat avec Crèches de France venant à échéance le 31 août 2014</t>
  </si>
  <si>
    <t>LE HAVRE contrat avec Babilou venant à échéance le 31 août 2014</t>
  </si>
  <si>
    <t>Paris</t>
  </si>
  <si>
    <t>Seine et marne</t>
  </si>
  <si>
    <t>Yvelines</t>
  </si>
  <si>
    <t>Essonne</t>
  </si>
  <si>
    <t>Hauts de Seine</t>
  </si>
  <si>
    <t>Seine Saint Denis</t>
  </si>
  <si>
    <t>Val de Marne</t>
  </si>
  <si>
    <t>Val d'Oise</t>
  </si>
  <si>
    <t>PRIF</t>
  </si>
  <si>
    <t>Sous-total IDF</t>
  </si>
  <si>
    <t>CCAS Melun venant à échéance le 31 déc 2012</t>
  </si>
  <si>
    <t>CCAS Torcy venant à échéance le 31 janvier 2012</t>
  </si>
  <si>
    <t>CCAS Brie Comte Robert venant à échéance le 31 août 2013</t>
  </si>
  <si>
    <t>Hopital Provins venant à échéance le 31 août 2013</t>
  </si>
  <si>
    <t>Crèche Attitude à Buc venant à échéance le 18 janv 2013</t>
  </si>
  <si>
    <t>La Maison Bleue à Chatou venant à échéance 31 août 2012</t>
  </si>
  <si>
    <t>Lulu Pistache à Rambouillet venant à échéance le 24 août 2012</t>
  </si>
  <si>
    <t>La Maison Bleue à Viroflay venant à échéance le 31 janv 2013</t>
  </si>
  <si>
    <t>La Maison Bleue à Charenton venant à échéance le 30 sept 2012</t>
  </si>
  <si>
    <t>La Maison Kangourou à Nogent s/ Marne venant à échéance le 30 sept 2012</t>
  </si>
  <si>
    <t>Eveil et Sens à Thiais venant à échéance le 31 août 2012</t>
  </si>
  <si>
    <t>CCAS Provins venant à échance le 30 nov 2012</t>
  </si>
  <si>
    <t>Reliquat factures 2011 du marché 2009- Seine et Marne</t>
  </si>
  <si>
    <t>Reliquat factures 2011 du marché 2009- Seine St Denis</t>
  </si>
  <si>
    <t>Reliquat factures 2011 du marché 2009- Val de Marne</t>
  </si>
  <si>
    <t>Reliquat factures 2011 du marché 2009- Paris</t>
  </si>
  <si>
    <t xml:space="preserve"> Reliquat factures 2011 du marché 2011 - Paris</t>
  </si>
  <si>
    <t>Marché Régional 2011 (sur la base des 8 départements franciliens détails ci-dessous) - hors reliquat + 3%</t>
  </si>
  <si>
    <t>Marché Régional 2010 (sur la base des 8 départements franciliens détails ci-dessous) - hors reliquat + 3%</t>
  </si>
  <si>
    <t>Sous-Total Languedoc</t>
  </si>
  <si>
    <t>MONTPELLIER, LPCR, contrat expirant le 31 oct 2013</t>
  </si>
  <si>
    <t>NIMES, LPCR, contrat expirant le 31 oct 2013</t>
  </si>
  <si>
    <t>PERPIGNAN, LPCR, contrat expirant le 31 oct 2013</t>
  </si>
  <si>
    <t>MONTPELLIER, avenant au contrat avec LPCR, de 2010, expirant le 31 oct 2013</t>
  </si>
  <si>
    <t>2008 et 2009</t>
  </si>
  <si>
    <t>reconduction marché 2009  et conventions 2008 expirée</t>
  </si>
  <si>
    <t>reconduction contrat Provins avec la commune</t>
  </si>
  <si>
    <t>PERPIGNAN, Crèches de France, contrat expirant le 31 oct 2013</t>
  </si>
  <si>
    <t>CARCASSONNE ,Les petits pouces expirant en sept 2015</t>
  </si>
  <si>
    <t>Sous-total Limousin</t>
  </si>
  <si>
    <t>Limoges</t>
  </si>
  <si>
    <t>LIMOGES contrat avec Mutualité Limousine expirant le 31 déc 2014</t>
  </si>
  <si>
    <t>LIMOGES contrat avec Mutualité Limousine expirant le 31 mars 2012</t>
  </si>
  <si>
    <t>reconduction contrat avec Mutualité Limousine au 1er avril 2011</t>
  </si>
  <si>
    <t>calcul des CP au prorata de la période écoulée entre le renouvellement le 1er avril 2012 et le 31 déc 2011</t>
  </si>
  <si>
    <t>revaloraisation des 5 berceaux</t>
  </si>
  <si>
    <t>Toulouse (marché 2008)</t>
  </si>
  <si>
    <t>Toulouse (marché 2009)</t>
  </si>
  <si>
    <t>Toulouse (marché 2010)</t>
  </si>
  <si>
    <t>N°4-Ass. Souris verte Douai Espace gare</t>
  </si>
  <si>
    <t>N° 5 - 1,2, 3 Soleil Haute borne - Lille</t>
  </si>
  <si>
    <t>N° 6 - LPCR Roubaix</t>
  </si>
  <si>
    <t>N°7- Ass. Une Souris Verte Lallaing</t>
  </si>
  <si>
    <t>N° 8 - 1,2,3 Soleil Lesquin</t>
  </si>
  <si>
    <t>N° 9 - Ass. Câlins BB - Ronchin</t>
  </si>
  <si>
    <t>N°10-LPCR - Roubaix</t>
  </si>
  <si>
    <t xml:space="preserve">N° 11 - SAGE </t>
  </si>
  <si>
    <t>N°12 - Ass. Une Souris Verte-Lallaing</t>
  </si>
  <si>
    <t>2009/2010</t>
  </si>
  <si>
    <t>N°13 - Ass. Une Souris Verte Cœur de Pévèle</t>
  </si>
  <si>
    <t>N°14 - 1,2,3 Soleil, bd Hoover - Lille</t>
  </si>
  <si>
    <t>N°15 - Sté la Maison Bleue - Boulogne Billancourt pour Marcq en Baroeul</t>
  </si>
  <si>
    <t>N°17 - Ass. Une Souris Verte - Proville</t>
  </si>
  <si>
    <t xml:space="preserve">N°18 - Ass. Une Souris Verte -  Somain </t>
  </si>
  <si>
    <t>N°19 - Ass. Une Souris Verte Aéropark - Valenciennes</t>
  </si>
  <si>
    <t>N°20 - Ass. Aucie - Wasquehal</t>
  </si>
  <si>
    <t>N°21 - Ass. Boule Gomme Lille - dossier on engagé</t>
  </si>
  <si>
    <t>N°22 - Ass. Une Souris Verte Douai Espace Gare</t>
  </si>
  <si>
    <t>AVENANT SANS INCIDENCE FINANCIERE</t>
  </si>
  <si>
    <t>N°23 - Ass. Une Souris Verte Lallaing</t>
  </si>
  <si>
    <t xml:space="preserve">N°24  Ass. Saje </t>
  </si>
  <si>
    <t>N°25 - Ass. Une Souris Verte Aéropark - Valenciennes</t>
  </si>
  <si>
    <t>N°26 - Ass. Une Souris Verte Actipole - Cambrai</t>
  </si>
  <si>
    <t>N°27 - Ass. Une Souris Verte Cœur de Pévèle</t>
  </si>
  <si>
    <t>N°28  Ass. Une Souris Verte - Somain</t>
  </si>
  <si>
    <t>N°29 - Une Souris Verte Actipole - Cambrai</t>
  </si>
  <si>
    <t>N°30 - Ass. Une Souris Verte Aéropark - Valenciennes</t>
  </si>
  <si>
    <t>N°31 - Ass. Une Souris Verte - Sars et Rosières</t>
  </si>
  <si>
    <t>N° 32 - Ass. Une Souris Verte - Arleux</t>
  </si>
  <si>
    <t>N°33 - Ass. Le Temps d'un rêve - Arras</t>
  </si>
  <si>
    <t>N° 34 - Ass. Une Souris Verte - Lallaing</t>
  </si>
  <si>
    <t>N° 35 - Ass. Une Souris Verte Haute Borne - Lille</t>
  </si>
  <si>
    <t>Avenant n°1 à la convention N° 35
(remboursement CEJ pour 6 berceaux)</t>
  </si>
  <si>
    <t>N° 36 - Ass. Une Souris Verte Lille Montebello</t>
  </si>
  <si>
    <t>Avenant n°1 à la convention N° 36
(remboursement CEJ pour 12 berceaux)</t>
  </si>
  <si>
    <t>N° 37 - Ass. Une Souris Verte - Vendin le Vieil</t>
  </si>
  <si>
    <t>N° 39 - Ass. Aucie Eurosanté  - Loos</t>
  </si>
  <si>
    <t>N° 40 - Ass. Une Souris Verte Cœur de Pévèle - Orchies</t>
  </si>
  <si>
    <t>N° 41 - Sté La Maison Bleue - Boulogne Billancourt pour Marcq en Baroeul</t>
  </si>
  <si>
    <t>N° 42 - 1,2,3 Soleil Lille BD Hoover</t>
  </si>
  <si>
    <t>N° 43 - 1,2,3 Soleil Haute Borne - Villeneuve d'Ascq</t>
  </si>
  <si>
    <t xml:space="preserve">N°44 - Ass. Boule de Gomme - Lille
( renouvellement de la convention N°1) </t>
  </si>
  <si>
    <t>N° 45 - Ass. Câlins BB - Ronchin
(renouvellement de  la convention N°2)</t>
  </si>
  <si>
    <t>N° 46 - Ass. Le Temps d'un Rêve - Arras
( renouvellement des conventions N°3 et 16)</t>
  </si>
  <si>
    <t>N° 47 LPCR Lille</t>
  </si>
  <si>
    <t>N° 48 Maison Bleue Marcq en
Baroeul</t>
  </si>
  <si>
    <t>N° 49 Ass Souris Verte Escaudoeuvres</t>
  </si>
  <si>
    <t>N° 50 Ass Souris Verte Grande 
Synthe</t>
  </si>
  <si>
    <t>N° 51 Ass Souris Verte Douvrin</t>
  </si>
  <si>
    <t>N° 52 Ass Souris Verte Lille
Montebello</t>
  </si>
  <si>
    <t>N° 53 Ass Souris Verte Wallers 
Aremberg</t>
  </si>
  <si>
    <t>N° 54 Babilou Lille</t>
  </si>
  <si>
    <t>entrée en vigueur de la
convention le 01/01/12
AE délégués et engagés fin 2011</t>
  </si>
  <si>
    <t>N° 55 Aux clairs de lune - Arras</t>
  </si>
  <si>
    <t>N° 56 La part de Rêve - Lille</t>
  </si>
  <si>
    <t>Avenant n°2 à la convention N°20
( remboursement CEJ pour 4 berceaux)</t>
  </si>
  <si>
    <t>Ronchin
renouvellement 
convention n° 9/2008</t>
  </si>
  <si>
    <t>Douai Espace gare
renouvellement
convention n° 4/2008</t>
  </si>
  <si>
    <t>Lallaing
renouvellement
convention n° 7/2008</t>
  </si>
  <si>
    <t>Lambres-les-Douai
renouvellement
convention n° 11/2008</t>
  </si>
  <si>
    <t>La Haute-Borne
Villeneuve d'Ascq
renouvellement
convention n° 5/2008</t>
  </si>
  <si>
    <t>Calais
Nouvelle réservation</t>
  </si>
  <si>
    <t>Muncq Nieurlet 
(St Omer)
Nouvelle réservation</t>
  </si>
  <si>
    <t>Tinckes (St Pol sur 
Ternoise - Arras)
Nouvelle réservation</t>
  </si>
  <si>
    <t>Lille république
Nouvelle réservation</t>
  </si>
  <si>
    <t>seulement 108096 euros en AE engagés en 2010 sur les 432384 euros nécessaires à couvrir l'éxécution du contrat pour les 4 ans</t>
  </si>
  <si>
    <t>(02) Saint Quentin "Les Petits Chaperons Rouges"</t>
  </si>
  <si>
    <t>(02) Saint Quentin"Les Petits Chaperons Rouges"</t>
  </si>
  <si>
    <t>(60) Compiègne"Les Petits Chaperons Rouges"</t>
  </si>
  <si>
    <t>(80) Amiens "Une Souris Verte-Victor Pauchet"
Zac Vallée des Vignes 5, rue du Danemark</t>
  </si>
  <si>
    <t xml:space="preserve">
(80) Amiens " les Marmousets"
 124, route  de Rouen</t>
  </si>
  <si>
    <t xml:space="preserve">
(80) Amiens "Une Souris Verte-Victor Pauchet"
Zac Vallée des Vignes
5, rue du Danemark</t>
  </si>
  <si>
    <t xml:space="preserve">
(60) Verneuil en Halatte
1,2,3 Soleil
Parc technologique Alatta
rue Sainte-Claire DEVILLE</t>
  </si>
  <si>
    <t xml:space="preserve">
(02) Saint Quentin "Les Petits Chaperons Rouges"
Le Bois de la Choque
Espace "Créatis"</t>
  </si>
  <si>
    <t xml:space="preserve">
(80) Amiens "espace multiservices"
Galerie de la Gare .</t>
  </si>
  <si>
    <t xml:space="preserve">
(60) Beauvais
(opérateur à sélectionner)
(implantation à localiser)</t>
  </si>
  <si>
    <t xml:space="preserve">
(02) Laon
(opérateur à sélectionner)
(implantation à localiser)</t>
  </si>
  <si>
    <t>contrats 2009 et 2010 expirant en 2013 et 2014</t>
  </si>
  <si>
    <t xml:space="preserve">(60) Beauvais Une souris verte Parc d'activités du Haut Ville
</t>
  </si>
  <si>
    <t xml:space="preserve">(60) Beauvais Parc d'activités du Haut Ville, avenant au contrat de 2010 
</t>
  </si>
  <si>
    <t>(60) Verneuil en Halatte, 123 soleil Parc technologique Alatta
rue Sainte-Claire DEVILLE, contrat d'un expirant le 3 juin 2012</t>
  </si>
  <si>
    <t xml:space="preserve"> renouvellement du contrat avec 123 soleil à Verneuil</t>
  </si>
  <si>
    <t>Seyne sur Mer / Six fours les plages Les Comptines</t>
  </si>
  <si>
    <t>La Garde La part de rêve</t>
  </si>
  <si>
    <t>Toulon La ligue des parents du var</t>
  </si>
  <si>
    <t>Grasse CCAS crèche multi accueil</t>
  </si>
  <si>
    <t>Biot People and Baby</t>
  </si>
  <si>
    <t>Nice 123 soleil méditerranée</t>
  </si>
  <si>
    <t>Nice People and baby</t>
  </si>
  <si>
    <t>Manosque La maison bleue</t>
  </si>
  <si>
    <t>Aubagne et Digne la part de rêve</t>
  </si>
  <si>
    <t>Marseille 8ème Poussy III</t>
  </si>
  <si>
    <t>Marseille 10ème Balou 2</t>
  </si>
  <si>
    <t>Marseille 14ème et 16ème Le petit chaperon rouge</t>
  </si>
  <si>
    <t>Aix en Provence Le petit chaperon rouge</t>
  </si>
  <si>
    <t>Aix en Provence Arc-en-ciel</t>
  </si>
  <si>
    <t>Marseille 12ème – la maison des bout'chou</t>
  </si>
  <si>
    <t>Marseille 8ème Le petit prince</t>
  </si>
  <si>
    <t>Marseille 7ème – Balou 3</t>
  </si>
  <si>
    <t>Avignon – Agroparc Montfavet Enfance pour tous</t>
  </si>
  <si>
    <t>Fréjus / Venelles la maison bleue</t>
  </si>
  <si>
    <t>Nice/Plan de campagne/Cabriès/Le Pontet Avignon multicrèches people and baby</t>
  </si>
  <si>
    <t>Nice route de Grenoble Babilou</t>
  </si>
  <si>
    <t>Nice crèches de France</t>
  </si>
  <si>
    <t xml:space="preserve">Marseille 2ème La part de rêve </t>
  </si>
  <si>
    <t>Marseille 8ème – Poussy multicrèches</t>
  </si>
  <si>
    <t>Marseille 10ème – Balou multicrèches</t>
  </si>
  <si>
    <t xml:space="preserve">Marseille 9ème  crèche attitudes </t>
  </si>
  <si>
    <t>Frais publicité marchés publics</t>
  </si>
  <si>
    <t>Aix-en-Provence</t>
  </si>
  <si>
    <t>Nice</t>
  </si>
  <si>
    <t>Tous les contrats conclus entre 2009 et 2010 expirent en 2013 et 2014</t>
  </si>
  <si>
    <t>POITOU</t>
  </si>
  <si>
    <t>PAYS-DE-LOIRE</t>
  </si>
  <si>
    <t>Sous-total POITOU</t>
  </si>
  <si>
    <t>NIORT (79)</t>
  </si>
  <si>
    <t>POITIERS (86)</t>
  </si>
  <si>
    <t>La Roche-Sur-Yon</t>
  </si>
  <si>
    <t>Angers</t>
  </si>
  <si>
    <t>Trignac</t>
  </si>
  <si>
    <t xml:space="preserve">Gare de Roanne 42400 </t>
  </si>
  <si>
    <t>LPCR à Eybens 38</t>
  </si>
  <si>
    <t xml:space="preserve"> Optimômes garde h élargis 69</t>
  </si>
  <si>
    <t>R Lyon People and Baby</t>
  </si>
  <si>
    <t>R Lyon Babilou (Garderisettes)</t>
  </si>
  <si>
    <t>R Lyon CAF contrat technique</t>
  </si>
  <si>
    <t>R Annecy-le-Vieux</t>
  </si>
  <si>
    <t>N Annecy et agglo</t>
  </si>
  <si>
    <t>N Annemasse</t>
  </si>
  <si>
    <t>N Bourg en Bresse</t>
  </si>
  <si>
    <t>N Lyon crèche de nuit</t>
  </si>
  <si>
    <t>N Lyon (Oullins)</t>
  </si>
  <si>
    <t xml:space="preserve">N Grenoble </t>
  </si>
  <si>
    <t>Rennes, Agglomération (ex-marché ASFAD)</t>
  </si>
  <si>
    <t>marché passé le 17 oct 2008 pour 4 ans (échéance 26 nov 2012)</t>
  </si>
  <si>
    <t xml:space="preserve"> St Malo (ex-marché Evancia)</t>
  </si>
  <si>
    <t>marché passé le 22 oct 2008 pour 4 ans (échéance 27 nov 2012)</t>
  </si>
  <si>
    <t>Rennes, Agglomération (ex contrat Conseil général d'Ile et Vilaine)</t>
  </si>
  <si>
    <t>contrat passé le 21 août 2008 pour 4 ans (échéance 31 août 2012)</t>
  </si>
  <si>
    <t>Un berceau supplémentaire
jusque juin 2012</t>
  </si>
  <si>
    <t xml:space="preserve">Augmentation du coût du berceau annuel </t>
  </si>
  <si>
    <t>total général</t>
  </si>
  <si>
    <t>Bordeaux (people and Baby) conv du 21 nov 2011</t>
  </si>
  <si>
    <t>Aquitaine</t>
  </si>
  <si>
    <t xml:space="preserve">pas de besoin en AE pour les reconductions car la région a tout engagé lors de la signature des marchés
</t>
  </si>
  <si>
    <t>Nouvelles Réservations 2012 (nouvelles)</t>
  </si>
  <si>
    <t>Nouvelles Réservations 2012 (existantes renouvelées )</t>
  </si>
  <si>
    <t>renouvellement du marché 2008 expirant au 31 déc 2011</t>
  </si>
  <si>
    <t>AE déjà déléguées en 2011à hauteur de 553032</t>
  </si>
  <si>
    <t>en CP</t>
  </si>
  <si>
    <t xml:space="preserve">en AE </t>
  </si>
  <si>
    <t>régions demandant des crédits pour la première fois</t>
  </si>
  <si>
    <t xml:space="preserve">Total </t>
  </si>
  <si>
    <t>totaux  dép obligatoires et parc renouvelé (sans nlles réservations)</t>
  </si>
  <si>
    <t>totaux  dép obligatoires et parc renouvelé et dép nlles des 4 nlles régions (hors Guyane)</t>
  </si>
  <si>
    <t>totaux  dép obligatoires et parc renouvelé et dép nlles des 5 nlles régions (avec Guyane)</t>
  </si>
  <si>
    <t xml:space="preserve">totaux  dép obligatoires, parc renouvelé et totalité des dép nlles </t>
  </si>
  <si>
    <t>Corse-du-Sud</t>
  </si>
  <si>
    <t>Haute-Corse</t>
  </si>
  <si>
    <t xml:space="preserve">financés en AE par surplus d'AE engagés en 2010 </t>
  </si>
  <si>
    <t>financés en AE par surplus d'AE engagés en 2011</t>
  </si>
  <si>
    <t>AE déjà reçues</t>
  </si>
  <si>
    <t>Toulouse, Cahors, Tarbes, Albi</t>
  </si>
  <si>
    <t>Enfanfare, Toulouse</t>
  </si>
  <si>
    <t>50 € de l'heure déduit de la part versée par la famille en fonction du quotient familial</t>
  </si>
  <si>
    <t>remontée de crédits</t>
  </si>
  <si>
    <t>renouvellement des places réservées à Reims ( contrat avec Envol expirant au 31 août 2012)</t>
  </si>
  <si>
    <t>renouvellement des places réservées à Châlons ( contrat avec CCAS expirant au 31 août 2012)</t>
  </si>
  <si>
    <t>renouvellement des places réservées à  à Charleville (contrat avec Hébé crèche expirant le  31 août 2012)</t>
  </si>
  <si>
    <t>renouvellement des places réservées à Bezannes ( contrat avec ANJEUX expirant au 31 août 2012)</t>
  </si>
  <si>
    <t>renouvellement des places réservées à Châlons ( contrat avec Pom'cannelle expirant au 31 août 2012)</t>
  </si>
  <si>
    <t>pas de marché</t>
  </si>
  <si>
    <t>people and Baby (contrat expiré le 19 nov 2011)</t>
  </si>
  <si>
    <t>Marseille 8ème</t>
  </si>
  <si>
    <t xml:space="preserve">Marseille 2ème </t>
  </si>
  <si>
    <t>Date d'entrée en vigueur escomptée du marché : 01/01/13 -  prolongation de toutes les conventions 2011 jusqu'au 31/12/12 (AE et CP calculé au prorata pour 2012 en plus des AE demandés pour le marché)</t>
  </si>
  <si>
    <t xml:space="preserve"> Marseille 8ème </t>
  </si>
  <si>
    <t xml:space="preserve">Marseille 6,7 et 10ème </t>
  </si>
  <si>
    <t xml:space="preserve">Marseille 9ème  </t>
  </si>
  <si>
    <t>Aix en Provence</t>
  </si>
  <si>
    <t xml:space="preserve">Avignon </t>
  </si>
  <si>
    <t>expirant le 01/06/2012</t>
  </si>
  <si>
    <t>expirant le 27/06/2012</t>
  </si>
  <si>
    <t>expirant le 04/07/2012</t>
  </si>
  <si>
    <t>expirant le 22/08/2012</t>
  </si>
  <si>
    <t xml:space="preserve">Aix en Provence Le petit chaperon rouge </t>
  </si>
  <si>
    <t>expirant le 01/07/2012</t>
  </si>
  <si>
    <t xml:space="preserve">Avignon Maisons du monde </t>
  </si>
  <si>
    <t>expirant le 20/10/2012</t>
  </si>
  <si>
    <t xml:space="preserve">Nice quai Lyautey La maison bleue </t>
  </si>
  <si>
    <t>expirant le 15/12/2012</t>
  </si>
  <si>
    <t xml:space="preserve">Nice multicrèches 123 soleil </t>
  </si>
  <si>
    <t>expirant le 01/09/2012</t>
  </si>
  <si>
    <t>contrats de 2011 ayant généré l'utilisation de la totalité des CP en 2011, pas de besoin de CP en 2012</t>
  </si>
  <si>
    <t>reconduction convention TPM dans la commune d'Argenteuil</t>
  </si>
  <si>
    <t>dont dépenses obligatoires</t>
  </si>
  <si>
    <t>dont  dépenses nouvelles 2011</t>
  </si>
  <si>
    <t>Totaux</t>
  </si>
  <si>
    <t>Délégations 2011</t>
  </si>
  <si>
    <t>totaux délégués en AE</t>
  </si>
  <si>
    <t>totaux délégués en CP</t>
  </si>
  <si>
    <t>Financement de toutes les réservations confondues</t>
  </si>
  <si>
    <t xml:space="preserve">totaux AE </t>
  </si>
  <si>
    <t xml:space="preserve">totaux CP </t>
  </si>
  <si>
    <t xml:space="preserve">Financement limité aux maintien du parc existant au 31 déc 2011 
et de réservations de 4 nouvelles régions </t>
  </si>
  <si>
    <t>reliquat de facture 2011 (mandat rejeté en 2011 par la DRFIP)</t>
  </si>
  <si>
    <t>Terme du contrat au 24/08/2012. Les CP sont calculés sur la base de 7 mois et 23 jours.</t>
  </si>
  <si>
    <t>Terme du contrat au 31/08/2012. Les CP sont calculés sur la base de 8/12ème.</t>
  </si>
  <si>
    <t>Base financière calculée sur 1 berceau pour l'année 2012. Achèvement du contrat au 31/08/2013.</t>
  </si>
  <si>
    <t>Base financière calculée sur 1 berceau pour l'année 2012. Achèvement du contrat au 31/10/2013.</t>
  </si>
  <si>
    <t>Base financière calculée sur 1 berceau pour l'année 2012. Achèvement du contrat au 31/12/2013.</t>
  </si>
  <si>
    <t>Base financière calculée sur 2 berceaux pour l'année 2012. Achèvement du contrat au 31/08/2012. Les CP sont calculés sur le base de 8/12ème.</t>
  </si>
  <si>
    <t>DIJON : AGEAC-CSF contrat de moins d'un an avant passation de marché au 01/01/13 - base de 4/12ème</t>
  </si>
  <si>
    <t>AGEAC-CSF convention 1-08-2011/2012 signée le 27/09/2011- échéance 31 août 2012</t>
  </si>
  <si>
    <t>Sous-total PACA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</si>
</sst>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0.00\ &quot;€&quot;"/>
    <numFmt numFmtId="166" formatCode="#,##0.00_ ;[Red]\-#,##0.00\ "/>
    <numFmt numFmtId="167" formatCode="#,##0_ ;[Red]\-#,##0\ "/>
    <numFmt numFmtId="168" formatCode="#,##0_ ;\-#,##0\ "/>
    <numFmt numFmtId="169" formatCode="#,##0.00_ ;\-#,##0.00\ "/>
    <numFmt numFmtId="170" formatCode="#,##0.0_ ;[Red]\-#,##0.0\ "/>
    <numFmt numFmtId="171" formatCode="_-* #,##0\ _€_-;\-* #,##0\ _€_-;_-* &quot;-&quot;??\ _€_-;_-@_-"/>
    <numFmt numFmtId="172" formatCode="0.0"/>
    <numFmt numFmtId="173" formatCode="#,##0.00&quot; €&quot;"/>
    <numFmt numFmtId="174" formatCode="#,##0.00\ &quot;€&quot;;[Red]#,##0.00\ &quot;€&quot;"/>
    <numFmt numFmtId="175" formatCode="#,##0.00\ _€"/>
    <numFmt numFmtId="176" formatCode="dd/mm/yy"/>
    <numFmt numFmtId="177" formatCode="#,##0&quot; €&quot;"/>
    <numFmt numFmtId="178" formatCode="#,##0.0"/>
  </numFmts>
  <fonts count="44">
    <font>
      <sz val="10"/>
      <name val="Arial"/>
      <family val="0"/>
    </font>
    <font>
      <sz val="8"/>
      <name val="Arial"/>
      <family val="0"/>
    </font>
    <font>
      <b/>
      <sz val="10"/>
      <name val="Arial"/>
      <family val="2"/>
    </font>
    <font>
      <b/>
      <sz val="11"/>
      <name val="Arial"/>
      <family val="2"/>
    </font>
    <font>
      <u val="single"/>
      <sz val="10"/>
      <color indexed="12"/>
      <name val="Arial"/>
      <family val="0"/>
    </font>
    <font>
      <u val="single"/>
      <sz val="10"/>
      <color indexed="36"/>
      <name val="Arial"/>
      <family val="0"/>
    </font>
    <font>
      <sz val="10"/>
      <name val="Arial Narrow"/>
      <family val="2"/>
    </font>
    <font>
      <sz val="10"/>
      <name val="Times New Roman"/>
      <family val="1"/>
    </font>
    <font>
      <sz val="9"/>
      <name val="Arial"/>
      <family val="2"/>
    </font>
    <font>
      <sz val="10"/>
      <color indexed="4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medium"/>
      <top style="thin"/>
      <bottom style="mediu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style="thin"/>
      <top style="thin"/>
      <bottom style="thin"/>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style="medium"/>
      <right style="thin"/>
      <top>
        <color indexed="63"/>
      </top>
      <bottom>
        <color indexed="63"/>
      </bottom>
    </border>
    <border>
      <left style="medium"/>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medium"/>
      <right style="thin"/>
      <top>
        <color indexed="63"/>
      </top>
      <bottom style="thin"/>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medium"/>
      <top>
        <color indexed="63"/>
      </top>
      <bottom style="thin"/>
    </border>
    <border>
      <left style="thin"/>
      <right style="thin"/>
      <top style="medium"/>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351">
    <xf numFmtId="0" fontId="0" fillId="0" borderId="0" xfId="0" applyAlignment="1">
      <alignment/>
    </xf>
    <xf numFmtId="0" fontId="0" fillId="33" borderId="0" xfId="0" applyFill="1" applyAlignment="1">
      <alignment/>
    </xf>
    <xf numFmtId="0" fontId="0" fillId="0" borderId="0" xfId="0" applyFont="1" applyFill="1" applyAlignment="1">
      <alignment/>
    </xf>
    <xf numFmtId="0" fontId="2" fillId="34" borderId="10" xfId="0" applyFont="1" applyFill="1" applyBorder="1" applyAlignment="1">
      <alignment/>
    </xf>
    <xf numFmtId="0" fontId="2" fillId="34" borderId="10" xfId="0" applyFont="1" applyFill="1" applyBorder="1" applyAlignment="1">
      <alignment horizontal="center"/>
    </xf>
    <xf numFmtId="1" fontId="2" fillId="34" borderId="10" xfId="0" applyNumberFormat="1" applyFont="1" applyFill="1" applyBorder="1" applyAlignment="1">
      <alignment horizontal="center"/>
    </xf>
    <xf numFmtId="0" fontId="2" fillId="34" borderId="11" xfId="0" applyFont="1" applyFill="1" applyBorder="1" applyAlignment="1">
      <alignment wrapText="1"/>
    </xf>
    <xf numFmtId="0" fontId="2" fillId="34" borderId="10" xfId="0" applyFont="1" applyFill="1" applyBorder="1" applyAlignment="1">
      <alignment wrapText="1"/>
    </xf>
    <xf numFmtId="0" fontId="2" fillId="35" borderId="10" xfId="0" applyFont="1" applyFill="1" applyBorder="1" applyAlignment="1">
      <alignment wrapText="1"/>
    </xf>
    <xf numFmtId="0" fontId="0" fillId="0" borderId="11" xfId="0" applyBorder="1" applyAlignment="1">
      <alignment horizontal="center" vertical="center" wrapText="1"/>
    </xf>
    <xf numFmtId="0" fontId="3" fillId="0" borderId="0" xfId="0" applyFont="1" applyAlignment="1">
      <alignment wrapText="1"/>
    </xf>
    <xf numFmtId="0" fontId="0" fillId="0" borderId="0" xfId="0" applyAlignment="1">
      <alignment wrapText="1"/>
    </xf>
    <xf numFmtId="0" fontId="2" fillId="34" borderId="10" xfId="0" applyFont="1" applyFill="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2" fillId="34" borderId="12" xfId="0" applyFont="1" applyFill="1" applyBorder="1" applyAlignment="1">
      <alignment horizontal="center"/>
    </xf>
    <xf numFmtId="0" fontId="0" fillId="0" borderId="0" xfId="0" applyAlignment="1">
      <alignment/>
    </xf>
    <xf numFmtId="1" fontId="2" fillId="34" borderId="10" xfId="0" applyNumberFormat="1" applyFont="1" applyFill="1" applyBorder="1" applyAlignment="1">
      <alignment/>
    </xf>
    <xf numFmtId="0" fontId="2" fillId="34" borderId="10" xfId="0" applyFont="1" applyFill="1" applyBorder="1" applyAlignment="1">
      <alignment vertical="center"/>
    </xf>
    <xf numFmtId="0" fontId="0" fillId="0" borderId="0" xfId="0" applyFill="1" applyAlignment="1">
      <alignment/>
    </xf>
    <xf numFmtId="3" fontId="0" fillId="0" borderId="0" xfId="0" applyNumberFormat="1" applyAlignment="1">
      <alignment horizontal="center"/>
    </xf>
    <xf numFmtId="0" fontId="2" fillId="35" borderId="13" xfId="0" applyFont="1" applyFill="1" applyBorder="1" applyAlignment="1">
      <alignment horizontal="center"/>
    </xf>
    <xf numFmtId="0" fontId="2" fillId="35" borderId="14" xfId="0" applyFont="1" applyFill="1" applyBorder="1" applyAlignment="1">
      <alignment horizontal="center"/>
    </xf>
    <xf numFmtId="0" fontId="2" fillId="35" borderId="14" xfId="0" applyFont="1" applyFill="1" applyBorder="1" applyAlignment="1">
      <alignment/>
    </xf>
    <xf numFmtId="0" fontId="2" fillId="36" borderId="10" xfId="0" applyFont="1" applyFill="1" applyBorder="1" applyAlignment="1">
      <alignment/>
    </xf>
    <xf numFmtId="0" fontId="2" fillId="36" borderId="15" xfId="0" applyFont="1" applyFill="1" applyBorder="1" applyAlignment="1">
      <alignment/>
    </xf>
    <xf numFmtId="0" fontId="2" fillId="36" borderId="15" xfId="0" applyFont="1" applyFill="1" applyBorder="1" applyAlignment="1">
      <alignment wrapText="1"/>
    </xf>
    <xf numFmtId="0" fontId="2" fillId="36" borderId="15" xfId="0" applyFont="1" applyFill="1" applyBorder="1" applyAlignment="1">
      <alignment/>
    </xf>
    <xf numFmtId="0" fontId="2" fillId="36" borderId="16" xfId="0" applyFont="1" applyFill="1" applyBorder="1" applyAlignment="1">
      <alignment/>
    </xf>
    <xf numFmtId="0" fontId="2" fillId="35" borderId="13" xfId="0" applyFont="1" applyFill="1" applyBorder="1" applyAlignment="1">
      <alignment/>
    </xf>
    <xf numFmtId="0" fontId="0" fillId="36" borderId="10" xfId="0" applyFont="1" applyFill="1" applyBorder="1" applyAlignment="1">
      <alignment wrapText="1"/>
    </xf>
    <xf numFmtId="0" fontId="0" fillId="36" borderId="10" xfId="0" applyFont="1" applyFill="1" applyBorder="1" applyAlignment="1">
      <alignment horizontal="center"/>
    </xf>
    <xf numFmtId="1" fontId="0" fillId="36" borderId="10" xfId="0" applyNumberFormat="1" applyFont="1" applyFill="1" applyBorder="1" applyAlignment="1">
      <alignment horizontal="center"/>
    </xf>
    <xf numFmtId="0" fontId="0" fillId="36" borderId="10" xfId="0" applyFont="1" applyFill="1" applyBorder="1" applyAlignment="1">
      <alignment horizontal="center"/>
    </xf>
    <xf numFmtId="0" fontId="0" fillId="36" borderId="10" xfId="0" applyFont="1" applyFill="1" applyBorder="1" applyAlignment="1">
      <alignment horizontal="center" vertical="center"/>
    </xf>
    <xf numFmtId="0" fontId="0" fillId="36" borderId="10" xfId="0" applyFill="1" applyBorder="1" applyAlignment="1">
      <alignment wrapText="1"/>
    </xf>
    <xf numFmtId="0" fontId="0" fillId="36" borderId="10" xfId="0" applyFill="1" applyBorder="1" applyAlignment="1">
      <alignment horizontal="center"/>
    </xf>
    <xf numFmtId="0" fontId="2" fillId="36" borderId="10" xfId="0" applyFont="1" applyFill="1" applyBorder="1" applyAlignment="1">
      <alignment horizontal="center"/>
    </xf>
    <xf numFmtId="0" fontId="0" fillId="36" borderId="10" xfId="0" applyFont="1" applyFill="1" applyBorder="1" applyAlignment="1">
      <alignment wrapText="1"/>
    </xf>
    <xf numFmtId="0" fontId="0" fillId="36" borderId="11" xfId="0" applyFill="1" applyBorder="1" applyAlignment="1">
      <alignment wrapText="1"/>
    </xf>
    <xf numFmtId="3" fontId="0" fillId="36" borderId="10" xfId="0" applyNumberFormat="1" applyFont="1" applyFill="1" applyBorder="1" applyAlignment="1">
      <alignment horizontal="center"/>
    </xf>
    <xf numFmtId="167" fontId="0" fillId="36" borderId="10" xfId="0" applyNumberFormat="1" applyFont="1" applyFill="1" applyBorder="1" applyAlignment="1">
      <alignment horizontal="center"/>
    </xf>
    <xf numFmtId="0" fontId="2" fillId="36" borderId="17" xfId="0" applyFont="1" applyFill="1" applyBorder="1" applyAlignment="1">
      <alignment wrapText="1"/>
    </xf>
    <xf numFmtId="168" fontId="0" fillId="36" borderId="10" xfId="0" applyNumberFormat="1" applyFont="1" applyFill="1" applyBorder="1" applyAlignment="1">
      <alignment horizontal="center"/>
    </xf>
    <xf numFmtId="0" fontId="0" fillId="36" borderId="12" xfId="0" applyFill="1" applyBorder="1" applyAlignment="1">
      <alignment wrapText="1"/>
    </xf>
    <xf numFmtId="0" fontId="0" fillId="36" borderId="12" xfId="0" applyFill="1" applyBorder="1" applyAlignment="1">
      <alignment horizontal="center"/>
    </xf>
    <xf numFmtId="0" fontId="2" fillId="35" borderId="10" xfId="0" applyFont="1" applyFill="1" applyBorder="1" applyAlignment="1">
      <alignment horizontal="center"/>
    </xf>
    <xf numFmtId="0" fontId="0" fillId="36" borderId="17" xfId="0" applyFill="1" applyBorder="1" applyAlignment="1">
      <alignment/>
    </xf>
    <xf numFmtId="0" fontId="0" fillId="36" borderId="10" xfId="0" applyFill="1" applyBorder="1" applyAlignment="1">
      <alignment/>
    </xf>
    <xf numFmtId="0" fontId="0" fillId="36" borderId="10" xfId="0" applyFill="1" applyBorder="1" applyAlignment="1">
      <alignment/>
    </xf>
    <xf numFmtId="0" fontId="0" fillId="36" borderId="10" xfId="0" applyFont="1" applyFill="1" applyBorder="1" applyAlignment="1">
      <alignment wrapText="1"/>
    </xf>
    <xf numFmtId="0" fontId="0" fillId="36" borderId="10" xfId="0" applyFill="1" applyBorder="1" applyAlignment="1">
      <alignment vertical="center"/>
    </xf>
    <xf numFmtId="0" fontId="0" fillId="36" borderId="10" xfId="0" applyFill="1" applyBorder="1" applyAlignment="1">
      <alignment vertical="center" wrapText="1"/>
    </xf>
    <xf numFmtId="0" fontId="0" fillId="36" borderId="15" xfId="0" applyFont="1" applyFill="1" applyBorder="1" applyAlignment="1">
      <alignment/>
    </xf>
    <xf numFmtId="0" fontId="0" fillId="36" borderId="10" xfId="0" applyFont="1" applyFill="1" applyBorder="1" applyAlignment="1">
      <alignment vertical="center"/>
    </xf>
    <xf numFmtId="0" fontId="0" fillId="36" borderId="10" xfId="0" applyFont="1" applyFill="1" applyBorder="1" applyAlignment="1">
      <alignment/>
    </xf>
    <xf numFmtId="1" fontId="0" fillId="36" borderId="10" xfId="0" applyNumberFormat="1" applyFill="1" applyBorder="1" applyAlignment="1">
      <alignment vertical="center"/>
    </xf>
    <xf numFmtId="0" fontId="0" fillId="36" borderId="17" xfId="0" applyFont="1" applyFill="1" applyBorder="1" applyAlignment="1">
      <alignment/>
    </xf>
    <xf numFmtId="1" fontId="0" fillId="36" borderId="10" xfId="0" applyNumberFormat="1" applyFont="1" applyFill="1" applyBorder="1" applyAlignment="1">
      <alignment/>
    </xf>
    <xf numFmtId="0" fontId="0" fillId="36" borderId="17" xfId="0" applyFont="1" applyFill="1" applyBorder="1" applyAlignment="1">
      <alignment/>
    </xf>
    <xf numFmtId="0" fontId="0" fillId="36" borderId="17" xfId="0" applyFill="1" applyBorder="1" applyAlignment="1">
      <alignment wrapText="1"/>
    </xf>
    <xf numFmtId="1" fontId="0" fillId="36" borderId="10" xfId="0" applyNumberFormat="1" applyFill="1" applyBorder="1" applyAlignment="1">
      <alignment/>
    </xf>
    <xf numFmtId="1" fontId="0" fillId="36" borderId="10" xfId="0" applyNumberFormat="1" applyFill="1" applyBorder="1" applyAlignment="1">
      <alignment wrapText="1"/>
    </xf>
    <xf numFmtId="0" fontId="3" fillId="35" borderId="18" xfId="0" applyFont="1" applyFill="1" applyBorder="1" applyAlignment="1">
      <alignment/>
    </xf>
    <xf numFmtId="0" fontId="2" fillId="34" borderId="12" xfId="0" applyFont="1" applyFill="1" applyBorder="1" applyAlignment="1">
      <alignment/>
    </xf>
    <xf numFmtId="3" fontId="3" fillId="35" borderId="19" xfId="0" applyNumberFormat="1" applyFont="1" applyFill="1" applyBorder="1" applyAlignment="1">
      <alignment/>
    </xf>
    <xf numFmtId="1" fontId="0" fillId="36" borderId="20" xfId="0" applyNumberFormat="1" applyFill="1" applyBorder="1" applyAlignment="1">
      <alignment horizontal="center"/>
    </xf>
    <xf numFmtId="0" fontId="2" fillId="34" borderId="20" xfId="0" applyFont="1" applyFill="1" applyBorder="1" applyAlignment="1">
      <alignment horizontal="center"/>
    </xf>
    <xf numFmtId="168" fontId="0" fillId="36" borderId="21" xfId="0" applyNumberFormat="1" applyFont="1" applyFill="1" applyBorder="1" applyAlignment="1">
      <alignment horizontal="center"/>
    </xf>
    <xf numFmtId="0" fontId="2" fillId="34" borderId="21" xfId="0" applyFont="1" applyFill="1" applyBorder="1" applyAlignment="1">
      <alignment horizontal="center"/>
    </xf>
    <xf numFmtId="4" fontId="0" fillId="36" borderId="21" xfId="0" applyNumberFormat="1" applyFont="1" applyFill="1" applyBorder="1" applyAlignment="1">
      <alignment horizontal="center"/>
    </xf>
    <xf numFmtId="1" fontId="0" fillId="36" borderId="21" xfId="0" applyNumberFormat="1" applyFont="1" applyFill="1" applyBorder="1" applyAlignment="1">
      <alignment horizontal="center"/>
    </xf>
    <xf numFmtId="3" fontId="0" fillId="36" borderId="21" xfId="0" applyNumberFormat="1" applyFont="1" applyFill="1" applyBorder="1" applyAlignment="1">
      <alignment horizontal="center"/>
    </xf>
    <xf numFmtId="1" fontId="0" fillId="36" borderId="21" xfId="0" applyNumberFormat="1" applyFill="1" applyBorder="1" applyAlignment="1">
      <alignment horizontal="center"/>
    </xf>
    <xf numFmtId="0" fontId="0" fillId="36" borderId="21" xfId="0" applyFont="1" applyFill="1" applyBorder="1" applyAlignment="1">
      <alignment horizontal="center"/>
    </xf>
    <xf numFmtId="0" fontId="2" fillId="34" borderId="21" xfId="0" applyFont="1" applyFill="1" applyBorder="1" applyAlignment="1">
      <alignment horizontal="center" vertical="center"/>
    </xf>
    <xf numFmtId="0" fontId="0" fillId="36" borderId="22" xfId="0" applyFill="1" applyBorder="1" applyAlignment="1">
      <alignment wrapText="1"/>
    </xf>
    <xf numFmtId="0" fontId="0" fillId="36" borderId="22" xfId="0" applyFill="1" applyBorder="1" applyAlignment="1">
      <alignment horizontal="center"/>
    </xf>
    <xf numFmtId="1" fontId="0" fillId="36" borderId="23" xfId="0" applyNumberFormat="1" applyFill="1" applyBorder="1" applyAlignment="1">
      <alignment horizontal="center"/>
    </xf>
    <xf numFmtId="0" fontId="0" fillId="36" borderId="24" xfId="0" applyFill="1" applyBorder="1" applyAlignment="1">
      <alignment/>
    </xf>
    <xf numFmtId="0" fontId="2" fillId="35" borderId="25" xfId="0" applyFont="1" applyFill="1" applyBorder="1" applyAlignment="1">
      <alignment wrapText="1"/>
    </xf>
    <xf numFmtId="0" fontId="2" fillId="35" borderId="25" xfId="0" applyFont="1" applyFill="1" applyBorder="1" applyAlignment="1">
      <alignment horizontal="center" wrapText="1"/>
    </xf>
    <xf numFmtId="0" fontId="2" fillId="35" borderId="25" xfId="0" applyFont="1" applyFill="1" applyBorder="1" applyAlignment="1">
      <alignment horizontal="center"/>
    </xf>
    <xf numFmtId="0" fontId="2" fillId="35" borderId="26" xfId="0" applyFont="1" applyFill="1" applyBorder="1" applyAlignment="1">
      <alignment horizontal="center"/>
    </xf>
    <xf numFmtId="0" fontId="2" fillId="35" borderId="27" xfId="0" applyFont="1" applyFill="1" applyBorder="1" applyAlignment="1">
      <alignment horizontal="center" wrapText="1"/>
    </xf>
    <xf numFmtId="0" fontId="0" fillId="34" borderId="10" xfId="0" applyFill="1" applyBorder="1" applyAlignment="1">
      <alignment/>
    </xf>
    <xf numFmtId="0" fontId="2" fillId="35" borderId="28" xfId="0" applyFont="1" applyFill="1" applyBorder="1" applyAlignment="1">
      <alignment wrapText="1"/>
    </xf>
    <xf numFmtId="0" fontId="0" fillId="36" borderId="24" xfId="0" applyFill="1" applyBorder="1" applyAlignment="1">
      <alignment wrapText="1"/>
    </xf>
    <xf numFmtId="0" fontId="0" fillId="34" borderId="10" xfId="0" applyFill="1" applyBorder="1" applyAlignment="1">
      <alignment wrapText="1"/>
    </xf>
    <xf numFmtId="2" fontId="0" fillId="36" borderId="10" xfId="0" applyNumberFormat="1" applyFill="1" applyBorder="1" applyAlignment="1">
      <alignment wrapText="1"/>
    </xf>
    <xf numFmtId="0" fontId="2" fillId="34" borderId="10" xfId="0" applyFont="1" applyFill="1" applyBorder="1" applyAlignment="1">
      <alignment/>
    </xf>
    <xf numFmtId="0" fontId="2" fillId="35" borderId="27" xfId="0" applyNumberFormat="1" applyFont="1" applyFill="1" applyBorder="1" applyAlignment="1">
      <alignment horizontal="center" wrapText="1"/>
    </xf>
    <xf numFmtId="0" fontId="6" fillId="36" borderId="10" xfId="0" applyFont="1" applyFill="1" applyBorder="1" applyAlignment="1">
      <alignment horizontal="center" vertical="center" wrapText="1"/>
    </xf>
    <xf numFmtId="0" fontId="0" fillId="34" borderId="29" xfId="0" applyFill="1" applyBorder="1" applyAlignment="1">
      <alignment wrapText="1"/>
    </xf>
    <xf numFmtId="0" fontId="0" fillId="36" borderId="24" xfId="0" applyFont="1" applyFill="1" applyBorder="1" applyAlignment="1">
      <alignment wrapText="1"/>
    </xf>
    <xf numFmtId="1" fontId="0" fillId="36" borderId="30" xfId="0" applyNumberFormat="1" applyFont="1" applyFill="1" applyBorder="1" applyAlignment="1">
      <alignment horizontal="center"/>
    </xf>
    <xf numFmtId="0" fontId="2" fillId="34" borderId="21" xfId="0" applyFont="1" applyFill="1" applyBorder="1" applyAlignment="1">
      <alignment/>
    </xf>
    <xf numFmtId="0" fontId="0" fillId="0" borderId="0" xfId="0" applyFont="1" applyFill="1" applyAlignment="1">
      <alignment wrapText="1"/>
    </xf>
    <xf numFmtId="0" fontId="0" fillId="35" borderId="21" xfId="0" applyFill="1" applyBorder="1" applyAlignment="1">
      <alignment wrapText="1"/>
    </xf>
    <xf numFmtId="0" fontId="0" fillId="36" borderId="30" xfId="0" applyFill="1" applyBorder="1" applyAlignment="1">
      <alignment wrapText="1"/>
    </xf>
    <xf numFmtId="0" fontId="0" fillId="34" borderId="21" xfId="0" applyFill="1" applyBorder="1" applyAlignment="1">
      <alignment wrapText="1"/>
    </xf>
    <xf numFmtId="0" fontId="0" fillId="36" borderId="21" xfId="0" applyFill="1" applyBorder="1" applyAlignment="1">
      <alignment wrapText="1"/>
    </xf>
    <xf numFmtId="14" fontId="0" fillId="36" borderId="21" xfId="0" applyNumberFormat="1" applyFill="1" applyBorder="1" applyAlignment="1">
      <alignment wrapText="1"/>
    </xf>
    <xf numFmtId="0" fontId="0" fillId="0" borderId="0" xfId="0" applyFill="1" applyBorder="1" applyAlignment="1">
      <alignment/>
    </xf>
    <xf numFmtId="0" fontId="0" fillId="0" borderId="0" xfId="0" applyFont="1" applyFill="1" applyBorder="1" applyAlignment="1">
      <alignment wrapText="1"/>
    </xf>
    <xf numFmtId="0" fontId="0" fillId="0" borderId="0" xfId="0" applyNumberFormat="1" applyAlignment="1">
      <alignment wrapText="1"/>
    </xf>
    <xf numFmtId="0" fontId="0" fillId="36" borderId="24" xfId="0" applyNumberFormat="1" applyFill="1" applyBorder="1" applyAlignment="1">
      <alignment wrapText="1"/>
    </xf>
    <xf numFmtId="0" fontId="0" fillId="36" borderId="10" xfId="0" applyNumberFormat="1" applyFill="1" applyBorder="1" applyAlignment="1">
      <alignment wrapText="1"/>
    </xf>
    <xf numFmtId="0" fontId="0" fillId="36" borderId="11" xfId="0" applyFont="1" applyFill="1" applyBorder="1" applyAlignment="1">
      <alignment wrapText="1"/>
    </xf>
    <xf numFmtId="0" fontId="0" fillId="0" borderId="0" xfId="0" applyFill="1" applyBorder="1" applyAlignment="1">
      <alignment wrapText="1"/>
    </xf>
    <xf numFmtId="0" fontId="0" fillId="34" borderId="12" xfId="0" applyFill="1" applyBorder="1" applyAlignment="1">
      <alignment wrapText="1"/>
    </xf>
    <xf numFmtId="0" fontId="0" fillId="35" borderId="31" xfId="0" applyFill="1" applyBorder="1" applyAlignment="1">
      <alignment wrapText="1"/>
    </xf>
    <xf numFmtId="0" fontId="2" fillId="35" borderId="32" xfId="0" applyFont="1" applyFill="1" applyBorder="1" applyAlignment="1">
      <alignment horizontal="center" wrapText="1"/>
    </xf>
    <xf numFmtId="0" fontId="2" fillId="35" borderId="14" xfId="0" applyFont="1" applyFill="1" applyBorder="1" applyAlignment="1">
      <alignment horizontal="center" wrapText="1"/>
    </xf>
    <xf numFmtId="0" fontId="2" fillId="36" borderId="33" xfId="0" applyFont="1" applyFill="1" applyBorder="1" applyAlignment="1">
      <alignment/>
    </xf>
    <xf numFmtId="0" fontId="0" fillId="36" borderId="12" xfId="0" applyFont="1" applyFill="1" applyBorder="1" applyAlignment="1">
      <alignment horizontal="center"/>
    </xf>
    <xf numFmtId="0" fontId="0" fillId="36" borderId="20" xfId="0" applyFont="1" applyFill="1" applyBorder="1" applyAlignment="1">
      <alignment horizontal="center"/>
    </xf>
    <xf numFmtId="0" fontId="0" fillId="36" borderId="21" xfId="0" applyFont="1" applyFill="1" applyBorder="1" applyAlignment="1">
      <alignment/>
    </xf>
    <xf numFmtId="1" fontId="0" fillId="36" borderId="21" xfId="0" applyNumberFormat="1" applyFont="1" applyFill="1" applyBorder="1" applyAlignment="1">
      <alignment/>
    </xf>
    <xf numFmtId="1" fontId="0" fillId="0" borderId="0" xfId="0" applyNumberFormat="1" applyAlignment="1">
      <alignment/>
    </xf>
    <xf numFmtId="1" fontId="2" fillId="35" borderId="25" xfId="0" applyNumberFormat="1" applyFont="1" applyFill="1" applyBorder="1" applyAlignment="1">
      <alignment horizontal="center"/>
    </xf>
    <xf numFmtId="1" fontId="0" fillId="36" borderId="24" xfId="0" applyNumberFormat="1" applyFill="1" applyBorder="1" applyAlignment="1">
      <alignment/>
    </xf>
    <xf numFmtId="1" fontId="0" fillId="36" borderId="10" xfId="0" applyNumberFormat="1" applyFill="1" applyBorder="1" applyAlignment="1">
      <alignment/>
    </xf>
    <xf numFmtId="1" fontId="2" fillId="34" borderId="10" xfId="0" applyNumberFormat="1" applyFont="1" applyFill="1" applyBorder="1" applyAlignment="1">
      <alignment/>
    </xf>
    <xf numFmtId="1" fontId="0" fillId="0" borderId="0" xfId="0" applyNumberFormat="1" applyFill="1" applyBorder="1" applyAlignment="1">
      <alignment/>
    </xf>
    <xf numFmtId="1" fontId="2" fillId="35" borderId="14" xfId="0" applyNumberFormat="1" applyFont="1" applyFill="1" applyBorder="1" applyAlignment="1">
      <alignment horizontal="center" wrapText="1"/>
    </xf>
    <xf numFmtId="1" fontId="2" fillId="35" borderId="13" xfId="0" applyNumberFormat="1" applyFont="1" applyFill="1" applyBorder="1" applyAlignment="1">
      <alignment horizontal="center" wrapText="1"/>
    </xf>
    <xf numFmtId="1" fontId="2" fillId="34" borderId="10" xfId="0" applyNumberFormat="1" applyFont="1" applyFill="1" applyBorder="1" applyAlignment="1">
      <alignment wrapText="1"/>
    </xf>
    <xf numFmtId="1" fontId="2" fillId="35" borderId="34" xfId="0" applyNumberFormat="1" applyFont="1" applyFill="1" applyBorder="1" applyAlignment="1">
      <alignment horizontal="center"/>
    </xf>
    <xf numFmtId="0" fontId="2" fillId="35" borderId="21" xfId="0" applyFont="1" applyFill="1" applyBorder="1" applyAlignment="1">
      <alignment wrapText="1"/>
    </xf>
    <xf numFmtId="1" fontId="0" fillId="36" borderId="21" xfId="0" applyNumberFormat="1" applyFill="1" applyBorder="1" applyAlignment="1">
      <alignment wrapText="1"/>
    </xf>
    <xf numFmtId="1" fontId="0" fillId="36" borderId="21" xfId="0" applyNumberFormat="1" applyFill="1" applyBorder="1" applyAlignment="1">
      <alignment/>
    </xf>
    <xf numFmtId="0" fontId="2" fillId="34" borderId="21" xfId="0" applyFont="1" applyFill="1" applyBorder="1" applyAlignment="1">
      <alignment wrapText="1"/>
    </xf>
    <xf numFmtId="0" fontId="0" fillId="36" borderId="21" xfId="0" applyFill="1" applyBorder="1" applyAlignment="1">
      <alignment/>
    </xf>
    <xf numFmtId="1" fontId="2" fillId="34" borderId="21" xfId="0" applyNumberFormat="1" applyFont="1" applyFill="1" applyBorder="1" applyAlignment="1">
      <alignment/>
    </xf>
    <xf numFmtId="0" fontId="0" fillId="34" borderId="10" xfId="0" applyFont="1" applyFill="1" applyBorder="1" applyAlignment="1">
      <alignment wrapText="1"/>
    </xf>
    <xf numFmtId="0" fontId="2" fillId="34" borderId="15" xfId="0" applyFont="1" applyFill="1" applyBorder="1" applyAlignment="1">
      <alignment wrapText="1"/>
    </xf>
    <xf numFmtId="0" fontId="2" fillId="34" borderId="16" xfId="0" applyFont="1" applyFill="1" applyBorder="1" applyAlignment="1">
      <alignment wrapText="1"/>
    </xf>
    <xf numFmtId="3" fontId="0" fillId="36" borderId="21" xfId="0" applyNumberFormat="1" applyFill="1" applyBorder="1" applyAlignment="1">
      <alignment vertical="center" wrapText="1"/>
    </xf>
    <xf numFmtId="3" fontId="0" fillId="36" borderId="21" xfId="0" applyNumberFormat="1" applyFill="1" applyBorder="1" applyAlignment="1">
      <alignment/>
    </xf>
    <xf numFmtId="3" fontId="0" fillId="36" borderId="21" xfId="0" applyNumberFormat="1" applyFill="1" applyBorder="1" applyAlignment="1">
      <alignment wrapText="1"/>
    </xf>
    <xf numFmtId="0" fontId="0" fillId="36" borderId="21" xfId="0" applyFill="1" applyBorder="1" applyAlignment="1">
      <alignment vertical="center" wrapText="1"/>
    </xf>
    <xf numFmtId="1" fontId="2" fillId="34" borderId="20" xfId="0" applyNumberFormat="1" applyFont="1" applyFill="1" applyBorder="1" applyAlignment="1">
      <alignment/>
    </xf>
    <xf numFmtId="3" fontId="3" fillId="35" borderId="35" xfId="0" applyNumberFormat="1" applyFont="1" applyFill="1" applyBorder="1" applyAlignment="1">
      <alignment/>
    </xf>
    <xf numFmtId="0" fontId="2" fillId="36" borderId="36" xfId="0" applyFont="1" applyFill="1" applyBorder="1" applyAlignment="1">
      <alignment wrapText="1"/>
    </xf>
    <xf numFmtId="0" fontId="2" fillId="36" borderId="37" xfId="0" applyFont="1" applyFill="1" applyBorder="1" applyAlignment="1">
      <alignment wrapText="1"/>
    </xf>
    <xf numFmtId="0" fontId="2" fillId="36" borderId="10" xfId="0" applyFont="1" applyFill="1" applyBorder="1" applyAlignment="1">
      <alignment wrapText="1"/>
    </xf>
    <xf numFmtId="0" fontId="2" fillId="34" borderId="10" xfId="0" applyFont="1" applyFill="1" applyBorder="1" applyAlignment="1">
      <alignment wrapText="1" shrinkToFit="1"/>
    </xf>
    <xf numFmtId="3" fontId="0" fillId="36" borderId="10" xfId="0" applyNumberFormat="1" applyFill="1" applyBorder="1" applyAlignment="1">
      <alignment wrapText="1"/>
    </xf>
    <xf numFmtId="3" fontId="2" fillId="34" borderId="10" xfId="0" applyNumberFormat="1" applyFont="1" applyFill="1" applyBorder="1" applyAlignment="1">
      <alignment wrapText="1"/>
    </xf>
    <xf numFmtId="0" fontId="0" fillId="36" borderId="24" xfId="0" applyFont="1" applyFill="1" applyBorder="1" applyAlignment="1">
      <alignment horizontal="center"/>
    </xf>
    <xf numFmtId="167" fontId="0" fillId="36" borderId="21" xfId="0" applyNumberFormat="1" applyFont="1" applyFill="1" applyBorder="1" applyAlignment="1">
      <alignment horizontal="center"/>
    </xf>
    <xf numFmtId="172" fontId="2" fillId="34" borderId="17" xfId="0" applyNumberFormat="1" applyFont="1" applyFill="1" applyBorder="1" applyAlignment="1">
      <alignment wrapText="1"/>
    </xf>
    <xf numFmtId="172" fontId="2" fillId="34" borderId="10" xfId="0" applyNumberFormat="1" applyFont="1" applyFill="1" applyBorder="1" applyAlignment="1">
      <alignment wrapText="1"/>
    </xf>
    <xf numFmtId="172" fontId="2" fillId="34" borderId="10" xfId="0" applyNumberFormat="1" applyFont="1" applyFill="1" applyBorder="1" applyAlignment="1">
      <alignment horizontal="center"/>
    </xf>
    <xf numFmtId="172" fontId="0" fillId="0" borderId="0" xfId="0" applyNumberFormat="1" applyFill="1" applyBorder="1" applyAlignment="1">
      <alignment/>
    </xf>
    <xf numFmtId="172" fontId="0" fillId="0" borderId="0" xfId="0" applyNumberFormat="1" applyAlignment="1">
      <alignment/>
    </xf>
    <xf numFmtId="0" fontId="2" fillId="34" borderId="15"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0" fillId="36" borderId="10" xfId="0" applyFill="1" applyBorder="1" applyAlignment="1">
      <alignment horizontal="left" vertical="center" wrapText="1"/>
    </xf>
    <xf numFmtId="0" fontId="3" fillId="35" borderId="19" xfId="0" applyFont="1" applyFill="1" applyBorder="1" applyAlignment="1">
      <alignment wrapText="1"/>
    </xf>
    <xf numFmtId="0" fontId="0" fillId="36" borderId="38" xfId="0" applyFont="1" applyFill="1" applyBorder="1" applyAlignment="1">
      <alignment wrapText="1"/>
    </xf>
    <xf numFmtId="0" fontId="7" fillId="36" borderId="39" xfId="0" applyFont="1" applyFill="1" applyBorder="1" applyAlignment="1">
      <alignment horizontal="left" vertical="center" wrapText="1"/>
    </xf>
    <xf numFmtId="173" fontId="0" fillId="36" borderId="10" xfId="0" applyNumberFormat="1" applyFont="1" applyFill="1" applyBorder="1" applyAlignment="1">
      <alignment wrapText="1"/>
    </xf>
    <xf numFmtId="0" fontId="0" fillId="36" borderId="11" xfId="0" applyFont="1" applyFill="1" applyBorder="1" applyAlignment="1">
      <alignment/>
    </xf>
    <xf numFmtId="1" fontId="0" fillId="36" borderId="10" xfId="0" applyNumberFormat="1" applyFont="1" applyFill="1" applyBorder="1" applyAlignment="1">
      <alignment horizontal="center"/>
    </xf>
    <xf numFmtId="3" fontId="2" fillId="34" borderId="10" xfId="0" applyNumberFormat="1" applyFont="1" applyFill="1" applyBorder="1" applyAlignment="1">
      <alignment horizontal="center"/>
    </xf>
    <xf numFmtId="0" fontId="0" fillId="36" borderId="10" xfId="0" applyFont="1" applyFill="1" applyBorder="1" applyAlignment="1">
      <alignment horizontal="right" vertical="center"/>
    </xf>
    <xf numFmtId="0" fontId="0" fillId="36" borderId="10" xfId="0" applyFill="1" applyBorder="1" applyAlignment="1">
      <alignment horizontal="center" wrapText="1"/>
    </xf>
    <xf numFmtId="0" fontId="0" fillId="36" borderId="0" xfId="0" applyNumberFormat="1" applyFill="1" applyAlignment="1">
      <alignment wrapText="1"/>
    </xf>
    <xf numFmtId="0" fontId="0" fillId="36" borderId="0" xfId="0" applyFill="1" applyAlignment="1">
      <alignment wrapText="1"/>
    </xf>
    <xf numFmtId="0" fontId="0" fillId="36" borderId="0" xfId="0" applyFill="1" applyAlignment="1">
      <alignment/>
    </xf>
    <xf numFmtId="1" fontId="0" fillId="36" borderId="0" xfId="0" applyNumberFormat="1" applyFill="1" applyAlignment="1">
      <alignment/>
    </xf>
    <xf numFmtId="3" fontId="0" fillId="36" borderId="10" xfId="0" applyNumberFormat="1" applyFill="1" applyBorder="1" applyAlignment="1">
      <alignment/>
    </xf>
    <xf numFmtId="3" fontId="0" fillId="36" borderId="10" xfId="0" applyNumberFormat="1" applyFont="1" applyFill="1" applyBorder="1" applyAlignment="1">
      <alignment wrapText="1"/>
    </xf>
    <xf numFmtId="3" fontId="0" fillId="36" borderId="10" xfId="0" applyNumberFormat="1" applyFont="1" applyFill="1" applyBorder="1" applyAlignment="1">
      <alignment vertical="center"/>
    </xf>
    <xf numFmtId="3" fontId="0" fillId="36" borderId="10" xfId="0" applyNumberFormat="1" applyFont="1" applyFill="1" applyBorder="1" applyAlignment="1">
      <alignment/>
    </xf>
    <xf numFmtId="172" fontId="2" fillId="34" borderId="10" xfId="0" applyNumberFormat="1" applyFont="1" applyFill="1" applyBorder="1" applyAlignment="1">
      <alignment horizontal="center" wrapText="1"/>
    </xf>
    <xf numFmtId="0" fontId="2" fillId="34" borderId="10" xfId="0" applyFont="1" applyFill="1" applyBorder="1" applyAlignment="1">
      <alignment horizontal="center" wrapText="1"/>
    </xf>
    <xf numFmtId="0" fontId="0" fillId="36" borderId="10" xfId="0" applyFill="1" applyBorder="1" applyAlignment="1">
      <alignment horizontal="left" wrapText="1"/>
    </xf>
    <xf numFmtId="3" fontId="2" fillId="36" borderId="10" xfId="0" applyNumberFormat="1" applyFont="1" applyFill="1" applyBorder="1" applyAlignment="1">
      <alignment horizontal="center"/>
    </xf>
    <xf numFmtId="0" fontId="2" fillId="36" borderId="40" xfId="0" applyFont="1" applyFill="1" applyBorder="1" applyAlignment="1">
      <alignment wrapText="1"/>
    </xf>
    <xf numFmtId="0" fontId="0" fillId="36" borderId="24" xfId="0" applyFill="1" applyBorder="1" applyAlignment="1">
      <alignment horizontal="center"/>
    </xf>
    <xf numFmtId="1" fontId="0" fillId="36" borderId="30" xfId="0" applyNumberFormat="1" applyFill="1" applyBorder="1" applyAlignment="1">
      <alignment horizontal="center"/>
    </xf>
    <xf numFmtId="0" fontId="0" fillId="36" borderId="10" xfId="0" applyFont="1" applyFill="1" applyBorder="1" applyAlignment="1">
      <alignment horizontal="center" wrapText="1"/>
    </xf>
    <xf numFmtId="1" fontId="2" fillId="34" borderId="10" xfId="0" applyNumberFormat="1" applyFont="1" applyFill="1" applyBorder="1" applyAlignment="1">
      <alignment vertical="center"/>
    </xf>
    <xf numFmtId="0" fontId="0" fillId="35" borderId="10" xfId="0" applyFont="1" applyFill="1" applyBorder="1" applyAlignment="1">
      <alignment wrapText="1"/>
    </xf>
    <xf numFmtId="0" fontId="0" fillId="36" borderId="21" xfId="0" applyFont="1" applyFill="1" applyBorder="1" applyAlignment="1">
      <alignment vertical="center"/>
    </xf>
    <xf numFmtId="0" fontId="8" fillId="36" borderId="10" xfId="0" applyFont="1" applyFill="1" applyBorder="1" applyAlignment="1">
      <alignment/>
    </xf>
    <xf numFmtId="0" fontId="0" fillId="36" borderId="10" xfId="0" applyFont="1" applyFill="1" applyBorder="1" applyAlignment="1">
      <alignment/>
    </xf>
    <xf numFmtId="4" fontId="2" fillId="34" borderId="21" xfId="0" applyNumberFormat="1" applyFont="1" applyFill="1" applyBorder="1" applyAlignment="1">
      <alignment horizontal="center" vertical="center"/>
    </xf>
    <xf numFmtId="0" fontId="9" fillId="34" borderId="10" xfId="0" applyFont="1" applyFill="1" applyBorder="1" applyAlignment="1">
      <alignment wrapText="1"/>
    </xf>
    <xf numFmtId="0" fontId="0" fillId="36" borderId="10" xfId="0" applyFont="1" applyFill="1" applyBorder="1" applyAlignment="1">
      <alignment vertical="center" wrapText="1"/>
    </xf>
    <xf numFmtId="0" fontId="0" fillId="0" borderId="0" xfId="0" applyFont="1" applyFill="1" applyBorder="1" applyAlignment="1">
      <alignment vertical="center" wrapText="1"/>
    </xf>
    <xf numFmtId="174" fontId="0" fillId="36" borderId="10" xfId="0" applyNumberFormat="1" applyFont="1" applyFill="1" applyBorder="1" applyAlignment="1">
      <alignment vertical="center" wrapText="1"/>
    </xf>
    <xf numFmtId="1" fontId="0" fillId="36" borderId="10" xfId="0" applyNumberFormat="1" applyFont="1" applyFill="1" applyBorder="1" applyAlignment="1">
      <alignment vertical="center"/>
    </xf>
    <xf numFmtId="1" fontId="0" fillId="36" borderId="0" xfId="0" applyNumberFormat="1" applyFill="1" applyAlignment="1">
      <alignment/>
    </xf>
    <xf numFmtId="3" fontId="2" fillId="34" borderId="10" xfId="0" applyNumberFormat="1" applyFont="1" applyFill="1" applyBorder="1" applyAlignment="1">
      <alignment vertical="center"/>
    </xf>
    <xf numFmtId="0" fontId="0" fillId="36" borderId="10" xfId="0" applyFont="1" applyFill="1" applyBorder="1" applyAlignment="1">
      <alignment horizontal="center" vertical="center" wrapText="1"/>
    </xf>
    <xf numFmtId="1" fontId="0" fillId="36" borderId="10" xfId="0" applyNumberFormat="1" applyFont="1" applyFill="1" applyBorder="1" applyAlignment="1">
      <alignment horizontal="center" vertical="center" wrapText="1"/>
    </xf>
    <xf numFmtId="1" fontId="0" fillId="36" borderId="10" xfId="0" applyNumberFormat="1" applyFill="1" applyBorder="1" applyAlignment="1">
      <alignment horizontal="center"/>
    </xf>
    <xf numFmtId="4" fontId="0" fillId="36" borderId="21" xfId="0" applyNumberFormat="1" applyFont="1" applyFill="1" applyBorder="1" applyAlignment="1">
      <alignment horizontal="center" vertical="center"/>
    </xf>
    <xf numFmtId="3" fontId="0" fillId="36" borderId="21" xfId="0" applyNumberFormat="1" applyFont="1" applyFill="1" applyBorder="1" applyAlignment="1">
      <alignment horizontal="center" vertical="center"/>
    </xf>
    <xf numFmtId="0" fontId="7" fillId="36" borderId="41" xfId="0" applyFont="1" applyFill="1" applyBorder="1" applyAlignment="1">
      <alignment wrapText="1"/>
    </xf>
    <xf numFmtId="0" fontId="0" fillId="34" borderId="11" xfId="0" applyFill="1" applyBorder="1" applyAlignment="1">
      <alignment wrapText="1"/>
    </xf>
    <xf numFmtId="0" fontId="0" fillId="36" borderId="17" xfId="0" applyFont="1" applyFill="1" applyBorder="1" applyAlignment="1">
      <alignment wrapText="1"/>
    </xf>
    <xf numFmtId="0" fontId="0" fillId="36" borderId="42" xfId="0" applyFont="1" applyFill="1" applyBorder="1" applyAlignment="1">
      <alignment wrapText="1"/>
    </xf>
    <xf numFmtId="0" fontId="0" fillId="36" borderId="11" xfId="0" applyFill="1" applyBorder="1" applyAlignment="1">
      <alignment vertical="center" wrapText="1"/>
    </xf>
    <xf numFmtId="44" fontId="0" fillId="36" borderId="10" xfId="0" applyNumberFormat="1" applyFont="1" applyFill="1" applyBorder="1" applyAlignment="1">
      <alignment horizontal="center"/>
    </xf>
    <xf numFmtId="44" fontId="0" fillId="36" borderId="21" xfId="0" applyNumberFormat="1" applyFont="1" applyFill="1" applyBorder="1" applyAlignment="1">
      <alignment horizontal="center"/>
    </xf>
    <xf numFmtId="3" fontId="0" fillId="36" borderId="10" xfId="0" applyNumberFormat="1" applyFont="1" applyFill="1" applyBorder="1" applyAlignment="1">
      <alignment horizontal="center"/>
    </xf>
    <xf numFmtId="3" fontId="0" fillId="36" borderId="21" xfId="0" applyNumberFormat="1" applyFont="1" applyFill="1" applyBorder="1" applyAlignment="1">
      <alignment horizontal="center"/>
    </xf>
    <xf numFmtId="4" fontId="0" fillId="36" borderId="10" xfId="0" applyNumberFormat="1" applyFill="1" applyBorder="1" applyAlignment="1">
      <alignment/>
    </xf>
    <xf numFmtId="0" fontId="0" fillId="36" borderId="15" xfId="0" applyFill="1" applyBorder="1" applyAlignment="1">
      <alignment wrapText="1"/>
    </xf>
    <xf numFmtId="0" fontId="0" fillId="36" borderId="21" xfId="0" applyFont="1" applyFill="1" applyBorder="1" applyAlignment="1">
      <alignment horizontal="center"/>
    </xf>
    <xf numFmtId="3" fontId="2" fillId="35" borderId="10" xfId="0" applyNumberFormat="1" applyFont="1" applyFill="1" applyBorder="1" applyAlignment="1">
      <alignment wrapText="1"/>
    </xf>
    <xf numFmtId="3" fontId="2" fillId="35" borderId="10" xfId="0" applyNumberFormat="1" applyFont="1" applyFill="1" applyBorder="1" applyAlignment="1">
      <alignment horizontal="center"/>
    </xf>
    <xf numFmtId="172" fontId="2" fillId="34" borderId="10" xfId="0" applyNumberFormat="1" applyFont="1" applyFill="1" applyBorder="1" applyAlignment="1">
      <alignment/>
    </xf>
    <xf numFmtId="3" fontId="2" fillId="34" borderId="21" xfId="0" applyNumberFormat="1" applyFont="1" applyFill="1" applyBorder="1" applyAlignment="1">
      <alignment horizontal="center" vertical="center"/>
    </xf>
    <xf numFmtId="3" fontId="0" fillId="36" borderId="43" xfId="0" applyNumberFormat="1" applyFill="1" applyBorder="1" applyAlignment="1">
      <alignment/>
    </xf>
    <xf numFmtId="1" fontId="0" fillId="0" borderId="0" xfId="0" applyNumberFormat="1" applyAlignment="1">
      <alignment horizontal="center"/>
    </xf>
    <xf numFmtId="172" fontId="0" fillId="36" borderId="10" xfId="0" applyNumberFormat="1" applyFont="1" applyFill="1" applyBorder="1" applyAlignment="1">
      <alignment/>
    </xf>
    <xf numFmtId="3" fontId="0" fillId="36" borderId="10" xfId="0" applyNumberFormat="1" applyFont="1" applyFill="1" applyBorder="1" applyAlignment="1">
      <alignment/>
    </xf>
    <xf numFmtId="1" fontId="8" fillId="36" borderId="10" xfId="0" applyNumberFormat="1" applyFont="1" applyFill="1" applyBorder="1" applyAlignment="1">
      <alignment/>
    </xf>
    <xf numFmtId="1" fontId="0" fillId="36" borderId="10" xfId="0" applyNumberFormat="1" applyFont="1" applyFill="1" applyBorder="1" applyAlignment="1">
      <alignment/>
    </xf>
    <xf numFmtId="3" fontId="0" fillId="35" borderId="10" xfId="0" applyNumberFormat="1" applyFill="1" applyBorder="1" applyAlignment="1">
      <alignment horizontal="center"/>
    </xf>
    <xf numFmtId="0" fontId="2" fillId="35" borderId="10" xfId="0" applyFont="1" applyFill="1" applyBorder="1" applyAlignment="1">
      <alignment/>
    </xf>
    <xf numFmtId="1" fontId="3" fillId="35" borderId="10" xfId="0" applyNumberFormat="1" applyFont="1" applyFill="1" applyBorder="1" applyAlignment="1">
      <alignment/>
    </xf>
    <xf numFmtId="3" fontId="3" fillId="35" borderId="10" xfId="0" applyNumberFormat="1" applyFont="1" applyFill="1" applyBorder="1" applyAlignment="1">
      <alignment/>
    </xf>
    <xf numFmtId="1" fontId="0" fillId="36" borderId="44" xfId="0" applyNumberFormat="1" applyFill="1" applyBorder="1" applyAlignment="1">
      <alignment/>
    </xf>
    <xf numFmtId="0" fontId="0" fillId="36" borderId="44" xfId="0" applyFill="1" applyBorder="1" applyAlignment="1">
      <alignment/>
    </xf>
    <xf numFmtId="0" fontId="0" fillId="36" borderId="45" xfId="0" applyFill="1" applyBorder="1" applyAlignment="1">
      <alignment/>
    </xf>
    <xf numFmtId="0" fontId="0" fillId="36" borderId="43" xfId="0" applyFill="1" applyBorder="1" applyAlignment="1">
      <alignment/>
    </xf>
    <xf numFmtId="0" fontId="2" fillId="36" borderId="46" xfId="0" applyFont="1" applyFill="1" applyBorder="1" applyAlignment="1">
      <alignment/>
    </xf>
    <xf numFmtId="0" fontId="2" fillId="36" borderId="17" xfId="0" applyFont="1" applyFill="1" applyBorder="1" applyAlignment="1">
      <alignment/>
    </xf>
    <xf numFmtId="0" fontId="2" fillId="36" borderId="17" xfId="0" applyFont="1" applyFill="1" applyBorder="1" applyAlignment="1">
      <alignment/>
    </xf>
    <xf numFmtId="0" fontId="2" fillId="35" borderId="47" xfId="0" applyFont="1" applyFill="1" applyBorder="1" applyAlignment="1">
      <alignment/>
    </xf>
    <xf numFmtId="1" fontId="2" fillId="35" borderId="14" xfId="0" applyNumberFormat="1" applyFont="1" applyFill="1" applyBorder="1" applyAlignment="1">
      <alignment/>
    </xf>
    <xf numFmtId="3" fontId="2" fillId="35" borderId="14" xfId="0" applyNumberFormat="1" applyFont="1" applyFill="1" applyBorder="1" applyAlignment="1">
      <alignment/>
    </xf>
    <xf numFmtId="3" fontId="2" fillId="35" borderId="13" xfId="0" applyNumberFormat="1" applyFont="1" applyFill="1" applyBorder="1" applyAlignment="1">
      <alignment/>
    </xf>
    <xf numFmtId="0" fontId="0" fillId="36" borderId="29" xfId="0" applyFill="1" applyBorder="1" applyAlignment="1">
      <alignment wrapText="1"/>
    </xf>
    <xf numFmtId="0" fontId="0" fillId="36" borderId="10" xfId="0" applyFont="1" applyFill="1" applyBorder="1" applyAlignment="1">
      <alignment horizontal="center" wrapText="1"/>
    </xf>
    <xf numFmtId="171" fontId="3" fillId="35" borderId="10" xfId="0" applyNumberFormat="1" applyFont="1" applyFill="1" applyBorder="1" applyAlignment="1">
      <alignment/>
    </xf>
    <xf numFmtId="171" fontId="0" fillId="0" borderId="0" xfId="0" applyNumberFormat="1" applyAlignment="1">
      <alignment/>
    </xf>
    <xf numFmtId="171" fontId="0" fillId="0" borderId="0" xfId="0" applyNumberFormat="1" applyFill="1" applyAlignment="1">
      <alignment/>
    </xf>
    <xf numFmtId="0" fontId="0" fillId="35" borderId="43" xfId="0" applyFill="1" applyBorder="1" applyAlignment="1">
      <alignment/>
    </xf>
    <xf numFmtId="0" fontId="0" fillId="35" borderId="13" xfId="0" applyFill="1" applyBorder="1" applyAlignment="1">
      <alignment/>
    </xf>
    <xf numFmtId="0" fontId="0" fillId="36" borderId="12" xfId="0" applyFill="1" applyBorder="1" applyAlignment="1">
      <alignment/>
    </xf>
    <xf numFmtId="1" fontId="0" fillId="36" borderId="20" xfId="0" applyNumberFormat="1" applyFill="1" applyBorder="1" applyAlignment="1">
      <alignment wrapText="1"/>
    </xf>
    <xf numFmtId="3" fontId="2" fillId="34" borderId="10" xfId="0" applyNumberFormat="1" applyFont="1" applyFill="1" applyBorder="1" applyAlignment="1">
      <alignment/>
    </xf>
    <xf numFmtId="0" fontId="0" fillId="37" borderId="42" xfId="0" applyFont="1" applyFill="1" applyBorder="1" applyAlignment="1">
      <alignment wrapText="1"/>
    </xf>
    <xf numFmtId="176" fontId="0" fillId="36" borderId="10" xfId="0" applyNumberFormat="1" applyFont="1" applyFill="1" applyBorder="1" applyAlignment="1">
      <alignment wrapText="1"/>
    </xf>
    <xf numFmtId="0" fontId="2" fillId="0" borderId="36" xfId="0" applyFont="1" applyFill="1" applyBorder="1" applyAlignment="1">
      <alignment/>
    </xf>
    <xf numFmtId="1" fontId="2" fillId="0" borderId="23" xfId="0" applyNumberFormat="1" applyFont="1" applyFill="1" applyBorder="1" applyAlignment="1">
      <alignment/>
    </xf>
    <xf numFmtId="3" fontId="2" fillId="0" borderId="0" xfId="0" applyNumberFormat="1" applyFont="1" applyFill="1" applyBorder="1" applyAlignment="1">
      <alignment/>
    </xf>
    <xf numFmtId="0" fontId="0" fillId="36" borderId="24" xfId="0" applyNumberFormat="1" applyFont="1" applyFill="1" applyBorder="1" applyAlignment="1">
      <alignment/>
    </xf>
    <xf numFmtId="0" fontId="0" fillId="36" borderId="10" xfId="0" applyNumberFormat="1" applyFill="1" applyBorder="1" applyAlignment="1">
      <alignment/>
    </xf>
    <xf numFmtId="0" fontId="0" fillId="36" borderId="43" xfId="0" applyNumberFormat="1" applyFill="1" applyBorder="1" applyAlignment="1">
      <alignment/>
    </xf>
    <xf numFmtId="0" fontId="0" fillId="36" borderId="12" xfId="0" applyNumberFormat="1" applyFill="1" applyBorder="1" applyAlignment="1">
      <alignment/>
    </xf>
    <xf numFmtId="0" fontId="0" fillId="36" borderId="24" xfId="0" applyNumberFormat="1" applyFill="1" applyBorder="1" applyAlignment="1">
      <alignment/>
    </xf>
    <xf numFmtId="0" fontId="0" fillId="36" borderId="48" xfId="0" applyNumberFormat="1" applyFill="1" applyBorder="1" applyAlignment="1">
      <alignment/>
    </xf>
    <xf numFmtId="0" fontId="2" fillId="35" borderId="14" xfId="0" applyFont="1" applyFill="1" applyBorder="1" applyAlignment="1">
      <alignment/>
    </xf>
    <xf numFmtId="1" fontId="0" fillId="36" borderId="10" xfId="0" applyNumberFormat="1" applyFill="1" applyBorder="1" applyAlignment="1">
      <alignment horizontal="right"/>
    </xf>
    <xf numFmtId="0" fontId="2" fillId="0" borderId="0" xfId="0" applyFont="1" applyFill="1" applyBorder="1" applyAlignment="1">
      <alignment horizontal="center"/>
    </xf>
    <xf numFmtId="1" fontId="0" fillId="36" borderId="43" xfId="0" applyNumberFormat="1" applyFill="1" applyBorder="1" applyAlignment="1">
      <alignment/>
    </xf>
    <xf numFmtId="0" fontId="3" fillId="35" borderId="17" xfId="0" applyFont="1" applyFill="1" applyBorder="1" applyAlignment="1">
      <alignment/>
    </xf>
    <xf numFmtId="3" fontId="3" fillId="35" borderId="43" xfId="0" applyNumberFormat="1" applyFont="1" applyFill="1" applyBorder="1" applyAlignment="1">
      <alignment/>
    </xf>
    <xf numFmtId="3" fontId="2" fillId="35" borderId="14" xfId="0" applyNumberFormat="1" applyFont="1" applyFill="1" applyBorder="1" applyAlignment="1">
      <alignment horizontal="center"/>
    </xf>
    <xf numFmtId="3" fontId="0" fillId="35" borderId="14" xfId="0" applyNumberFormat="1" applyFill="1" applyBorder="1" applyAlignment="1">
      <alignment horizontal="center"/>
    </xf>
    <xf numFmtId="0" fontId="2" fillId="36" borderId="40" xfId="0" applyFont="1" applyFill="1" applyBorder="1" applyAlignment="1">
      <alignment/>
    </xf>
    <xf numFmtId="1" fontId="0" fillId="36" borderId="24" xfId="0" applyNumberFormat="1" applyFont="1" applyFill="1" applyBorder="1" applyAlignment="1">
      <alignment wrapText="1"/>
    </xf>
    <xf numFmtId="1" fontId="0" fillId="36" borderId="24" xfId="0" applyNumberFormat="1" applyFill="1" applyBorder="1" applyAlignment="1">
      <alignment horizontal="center"/>
    </xf>
    <xf numFmtId="3" fontId="0" fillId="36" borderId="24" xfId="0" applyNumberFormat="1" applyFont="1" applyFill="1" applyBorder="1" applyAlignment="1">
      <alignment/>
    </xf>
    <xf numFmtId="3" fontId="0" fillId="36" borderId="24" xfId="0" applyNumberFormat="1" applyFill="1" applyBorder="1" applyAlignment="1">
      <alignment horizontal="right"/>
    </xf>
    <xf numFmtId="3" fontId="0" fillId="36" borderId="48" xfId="0" applyNumberFormat="1" applyFill="1" applyBorder="1" applyAlignment="1">
      <alignment/>
    </xf>
    <xf numFmtId="0" fontId="0" fillId="36" borderId="24" xfId="0" applyFont="1" applyFill="1" applyBorder="1" applyAlignment="1">
      <alignment horizontal="right" wrapText="1"/>
    </xf>
    <xf numFmtId="0" fontId="0" fillId="36" borderId="24" xfId="0" applyFont="1" applyFill="1" applyBorder="1" applyAlignment="1">
      <alignment horizontal="right"/>
    </xf>
    <xf numFmtId="1" fontId="0" fillId="36" borderId="10" xfId="0" applyNumberFormat="1" applyFont="1" applyFill="1" applyBorder="1" applyAlignment="1">
      <alignment horizontal="right"/>
    </xf>
    <xf numFmtId="0" fontId="0" fillId="36" borderId="10" xfId="0" applyFont="1" applyFill="1" applyBorder="1" applyAlignment="1">
      <alignment horizontal="right"/>
    </xf>
    <xf numFmtId="172" fontId="0" fillId="36" borderId="10" xfId="0" applyNumberFormat="1" applyFont="1" applyFill="1" applyBorder="1" applyAlignment="1">
      <alignment horizontal="right"/>
    </xf>
    <xf numFmtId="3" fontId="0" fillId="36" borderId="10" xfId="0" applyNumberFormat="1" applyFont="1" applyFill="1" applyBorder="1" applyAlignment="1">
      <alignment horizontal="right"/>
    </xf>
    <xf numFmtId="0" fontId="0" fillId="36" borderId="38" xfId="0" applyNumberFormat="1" applyFill="1" applyBorder="1" applyAlignment="1">
      <alignment/>
    </xf>
    <xf numFmtId="0" fontId="0" fillId="36" borderId="11" xfId="0" applyNumberFormat="1" applyFill="1" applyBorder="1" applyAlignment="1">
      <alignment/>
    </xf>
    <xf numFmtId="0" fontId="0" fillId="36" borderId="49" xfId="0" applyNumberFormat="1" applyFont="1" applyFill="1" applyBorder="1" applyAlignment="1">
      <alignment/>
    </xf>
    <xf numFmtId="178" fontId="0" fillId="36" borderId="10" xfId="0" applyNumberFormat="1" applyFont="1" applyFill="1" applyBorder="1" applyAlignment="1">
      <alignment/>
    </xf>
    <xf numFmtId="0" fontId="2" fillId="34" borderId="17" xfId="0" applyFont="1" applyFill="1" applyBorder="1" applyAlignment="1">
      <alignment/>
    </xf>
    <xf numFmtId="0" fontId="0" fillId="0" borderId="10" xfId="0" applyBorder="1" applyAlignment="1">
      <alignment/>
    </xf>
    <xf numFmtId="0" fontId="2" fillId="34" borderId="15" xfId="0" applyFont="1" applyFill="1" applyBorder="1" applyAlignment="1">
      <alignment/>
    </xf>
    <xf numFmtId="0" fontId="0" fillId="0" borderId="11" xfId="0" applyBorder="1" applyAlignment="1">
      <alignment/>
    </xf>
    <xf numFmtId="0" fontId="0" fillId="36" borderId="10" xfId="0" applyFont="1" applyFill="1" applyBorder="1" applyAlignment="1">
      <alignment wrapText="1"/>
    </xf>
    <xf numFmtId="0" fontId="3" fillId="0" borderId="0" xfId="0" applyFont="1" applyAlignment="1">
      <alignment/>
    </xf>
    <xf numFmtId="0" fontId="3" fillId="35" borderId="46" xfId="0" applyFont="1" applyFill="1" applyBorder="1" applyAlignment="1">
      <alignment wrapText="1"/>
    </xf>
    <xf numFmtId="0" fontId="0" fillId="35" borderId="17" xfId="0" applyFill="1" applyBorder="1" applyAlignment="1">
      <alignment wrapText="1"/>
    </xf>
    <xf numFmtId="0" fontId="3" fillId="35" borderId="44" xfId="0" applyFont="1" applyFill="1" applyBorder="1" applyAlignment="1">
      <alignment horizontal="center"/>
    </xf>
    <xf numFmtId="0" fontId="3" fillId="35" borderId="50" xfId="0" applyFont="1" applyFill="1" applyBorder="1" applyAlignment="1">
      <alignment horizontal="center"/>
    </xf>
    <xf numFmtId="0" fontId="2" fillId="34" borderId="15" xfId="0" applyFont="1" applyFill="1" applyBorder="1" applyAlignment="1">
      <alignment wrapText="1"/>
    </xf>
    <xf numFmtId="0" fontId="2" fillId="34" borderId="11" xfId="0" applyFont="1" applyFill="1" applyBorder="1" applyAlignment="1">
      <alignment/>
    </xf>
    <xf numFmtId="0" fontId="0" fillId="0" borderId="0" xfId="0" applyAlignment="1">
      <alignment/>
    </xf>
    <xf numFmtId="0" fontId="2" fillId="0" borderId="11" xfId="0" applyFont="1" applyBorder="1" applyAlignment="1">
      <alignment/>
    </xf>
    <xf numFmtId="0" fontId="2" fillId="34" borderId="16" xfId="0" applyFont="1" applyFill="1" applyBorder="1" applyAlignment="1">
      <alignment wrapText="1"/>
    </xf>
    <xf numFmtId="0" fontId="2" fillId="34" borderId="29" xfId="0" applyFont="1" applyFill="1" applyBorder="1" applyAlignment="1">
      <alignment wrapText="1"/>
    </xf>
    <xf numFmtId="0" fontId="0" fillId="36" borderId="12" xfId="0" applyFont="1" applyFill="1" applyBorder="1" applyAlignment="1">
      <alignment wrapText="1"/>
    </xf>
    <xf numFmtId="0" fontId="0" fillId="36" borderId="22" xfId="0" applyFont="1" applyFill="1" applyBorder="1" applyAlignment="1">
      <alignment wrapText="1"/>
    </xf>
    <xf numFmtId="0" fontId="0" fillId="0" borderId="24" xfId="0" applyBorder="1" applyAlignment="1">
      <alignment wrapText="1"/>
    </xf>
    <xf numFmtId="0" fontId="0" fillId="36" borderId="24" xfId="0" applyFont="1" applyFill="1" applyBorder="1" applyAlignment="1">
      <alignment wrapText="1"/>
    </xf>
    <xf numFmtId="0" fontId="0" fillId="0" borderId="0" xfId="0" applyAlignment="1">
      <alignment wrapText="1"/>
    </xf>
    <xf numFmtId="0" fontId="0" fillId="0" borderId="0" xfId="0" applyAlignment="1">
      <alignment horizontal="center"/>
    </xf>
    <xf numFmtId="0" fontId="0" fillId="34" borderId="11" xfId="0" applyFill="1" applyBorder="1" applyAlignment="1">
      <alignment/>
    </xf>
    <xf numFmtId="0" fontId="2" fillId="35" borderId="15" xfId="0" applyFont="1" applyFill="1" applyBorder="1" applyAlignment="1">
      <alignment/>
    </xf>
    <xf numFmtId="0" fontId="2" fillId="35" borderId="11" xfId="0" applyFont="1" applyFill="1" applyBorder="1" applyAlignment="1">
      <alignment/>
    </xf>
    <xf numFmtId="0" fontId="2" fillId="34" borderId="21" xfId="0" applyFont="1" applyFill="1" applyBorder="1" applyAlignment="1">
      <alignment wrapText="1"/>
    </xf>
    <xf numFmtId="0" fontId="2" fillId="34" borderId="11" xfId="0" applyFont="1" applyFill="1" applyBorder="1" applyAlignment="1">
      <alignment wrapText="1"/>
    </xf>
    <xf numFmtId="0" fontId="2" fillId="35" borderId="44" xfId="0" applyFont="1" applyFill="1" applyBorder="1" applyAlignment="1">
      <alignment horizontal="center" wrapText="1"/>
    </xf>
    <xf numFmtId="0" fontId="2" fillId="0" borderId="44" xfId="0" applyFont="1" applyBorder="1" applyAlignment="1">
      <alignment horizontal="center"/>
    </xf>
    <xf numFmtId="0" fontId="2" fillId="0" borderId="45" xfId="0" applyFont="1" applyBorder="1" applyAlignment="1">
      <alignment horizontal="center"/>
    </xf>
    <xf numFmtId="0" fontId="2" fillId="35" borderId="44" xfId="0" applyFont="1" applyFill="1" applyBorder="1" applyAlignment="1">
      <alignment horizontal="center" wrapText="1"/>
    </xf>
    <xf numFmtId="0" fontId="2" fillId="35" borderId="44" xfId="0" applyFont="1" applyFill="1" applyBorder="1" applyAlignment="1">
      <alignment horizontal="center"/>
    </xf>
    <xf numFmtId="0" fontId="2" fillId="35" borderId="44" xfId="0" applyFont="1" applyFill="1" applyBorder="1" applyAlignment="1">
      <alignment/>
    </xf>
    <xf numFmtId="0" fontId="2" fillId="35" borderId="50" xfId="0" applyFont="1" applyFill="1" applyBorder="1" applyAlignment="1">
      <alignment/>
    </xf>
    <xf numFmtId="0" fontId="2" fillId="35" borderId="51" xfId="0" applyFont="1" applyFill="1" applyBorder="1" applyAlignment="1">
      <alignment wrapText="1"/>
    </xf>
    <xf numFmtId="0" fontId="0" fillId="0" borderId="52" xfId="0" applyBorder="1" applyAlignment="1">
      <alignment wrapText="1"/>
    </xf>
    <xf numFmtId="0" fontId="0" fillId="36" borderId="12" xfId="0" applyFont="1" applyFill="1" applyBorder="1" applyAlignment="1">
      <alignment horizontal="center" wrapText="1"/>
    </xf>
    <xf numFmtId="0" fontId="0" fillId="36" borderId="22" xfId="0" applyFont="1" applyFill="1" applyBorder="1" applyAlignment="1">
      <alignment horizontal="center" wrapText="1"/>
    </xf>
    <xf numFmtId="0" fontId="0" fillId="36" borderId="24" xfId="0" applyFont="1" applyFill="1" applyBorder="1" applyAlignment="1">
      <alignment horizontal="center" wrapText="1"/>
    </xf>
    <xf numFmtId="0" fontId="3" fillId="0" borderId="0" xfId="0" applyFont="1" applyAlignment="1">
      <alignment wrapText="1"/>
    </xf>
    <xf numFmtId="0" fontId="0" fillId="36" borderId="12" xfId="0" applyFill="1" applyBorder="1" applyAlignment="1">
      <alignment wrapText="1"/>
    </xf>
    <xf numFmtId="0" fontId="0" fillId="36" borderId="22" xfId="0" applyFill="1" applyBorder="1" applyAlignment="1">
      <alignment wrapText="1"/>
    </xf>
    <xf numFmtId="0" fontId="0" fillId="36" borderId="24" xfId="0" applyFill="1" applyBorder="1" applyAlignment="1">
      <alignment wrapText="1"/>
    </xf>
    <xf numFmtId="0" fontId="0" fillId="0" borderId="44" xfId="0" applyBorder="1" applyAlignment="1">
      <alignment horizontal="center"/>
    </xf>
    <xf numFmtId="0" fontId="0" fillId="0" borderId="44" xfId="0" applyBorder="1" applyAlignment="1">
      <alignment/>
    </xf>
    <xf numFmtId="0" fontId="2" fillId="35" borderId="46" xfId="0" applyFont="1" applyFill="1" applyBorder="1" applyAlignment="1">
      <alignment/>
    </xf>
    <xf numFmtId="0" fontId="0" fillId="0" borderId="47" xfId="0" applyBorder="1" applyAlignment="1">
      <alignment/>
    </xf>
    <xf numFmtId="3" fontId="2" fillId="35" borderId="50" xfId="0" applyNumberFormat="1" applyFont="1" applyFill="1" applyBorder="1" applyAlignment="1">
      <alignment horizontal="center" wrapText="1"/>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2" fillId="35" borderId="56" xfId="0" applyFont="1" applyFill="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2" fillId="35" borderId="17" xfId="0" applyFont="1" applyFill="1" applyBorder="1" applyAlignment="1">
      <alignment/>
    </xf>
    <xf numFmtId="0" fontId="2" fillId="35" borderId="10" xfId="0" applyFont="1" applyFill="1" applyBorder="1" applyAlignment="1">
      <alignment wrapText="1"/>
    </xf>
    <xf numFmtId="0" fontId="0" fillId="0" borderId="14" xfId="0" applyBorder="1" applyAlignment="1">
      <alignment/>
    </xf>
    <xf numFmtId="0" fontId="2" fillId="35" borderId="43" xfId="0" applyFont="1" applyFill="1" applyBorder="1" applyAlignment="1">
      <alignment wrapText="1"/>
    </xf>
    <xf numFmtId="0" fontId="2" fillId="35" borderId="17" xfId="0" applyFont="1" applyFill="1" applyBorder="1" applyAlignment="1">
      <alignment wrapText="1"/>
    </xf>
    <xf numFmtId="0" fontId="0" fillId="0" borderId="10" xfId="0" applyBorder="1" applyAlignment="1">
      <alignment wrapText="1"/>
    </xf>
    <xf numFmtId="0" fontId="2" fillId="35" borderId="47" xfId="0" applyFont="1" applyFill="1" applyBorder="1" applyAlignment="1">
      <alignment wrapText="1"/>
    </xf>
    <xf numFmtId="0" fontId="2" fillId="35" borderId="14" xfId="0" applyFont="1" applyFill="1" applyBorder="1" applyAlignment="1">
      <alignment wrapText="1"/>
    </xf>
    <xf numFmtId="0" fontId="0" fillId="0" borderId="14" xfId="0" applyBorder="1" applyAlignment="1">
      <alignment wrapText="1"/>
    </xf>
    <xf numFmtId="0" fontId="2" fillId="0" borderId="10" xfId="0" applyFont="1" applyBorder="1" applyAlignment="1">
      <alignment wrapText="1"/>
    </xf>
    <xf numFmtId="0" fontId="2"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99"/>
  <sheetViews>
    <sheetView zoomScalePageLayoutView="0" workbookViewId="0" topLeftCell="A178">
      <selection activeCell="F27" sqref="F27"/>
    </sheetView>
  </sheetViews>
  <sheetFormatPr defaultColWidth="11.421875" defaultRowHeight="12.75"/>
  <cols>
    <col min="1" max="1" width="22.140625" style="0" customWidth="1"/>
    <col min="2" max="2" width="52.28125" style="11" customWidth="1"/>
    <col min="3" max="4" width="11.421875" style="16" customWidth="1"/>
    <col min="5" max="5" width="13.28125" style="16" bestFit="1" customWidth="1"/>
    <col min="6" max="6" width="21.8515625" style="16" customWidth="1"/>
    <col min="7" max="7" width="27.7109375" style="97" customWidth="1"/>
    <col min="8" max="37" width="11.421875" style="2" customWidth="1"/>
  </cols>
  <sheetData>
    <row r="1" spans="1:6" ht="12.75" customHeight="1">
      <c r="A1" s="291" t="s">
        <v>8</v>
      </c>
      <c r="B1" s="291"/>
      <c r="C1" s="291"/>
      <c r="D1" s="291"/>
      <c r="E1" s="291"/>
      <c r="F1" s="291"/>
    </row>
    <row r="2" spans="1:6" ht="12.75">
      <c r="A2" s="291"/>
      <c r="B2" s="291"/>
      <c r="C2" s="291"/>
      <c r="D2" s="291"/>
      <c r="E2" s="291"/>
      <c r="F2" s="291"/>
    </row>
    <row r="3" ht="13.5" thickBot="1"/>
    <row r="4" spans="1:7" ht="23.25" customHeight="1">
      <c r="A4" s="292" t="s">
        <v>3</v>
      </c>
      <c r="B4" s="294" t="s">
        <v>5</v>
      </c>
      <c r="C4" s="294"/>
      <c r="D4" s="294"/>
      <c r="E4" s="294"/>
      <c r="F4" s="295"/>
      <c r="G4" s="8"/>
    </row>
    <row r="5" spans="1:7" ht="51">
      <c r="A5" s="293"/>
      <c r="B5" s="8" t="s">
        <v>0</v>
      </c>
      <c r="C5" s="8" t="s">
        <v>1</v>
      </c>
      <c r="D5" s="8" t="s">
        <v>2</v>
      </c>
      <c r="E5" s="8" t="s">
        <v>6</v>
      </c>
      <c r="F5" s="129" t="s">
        <v>7</v>
      </c>
      <c r="G5" s="8" t="s">
        <v>133</v>
      </c>
    </row>
    <row r="6" spans="1:7" ht="12.75">
      <c r="A6" s="60" t="s">
        <v>29</v>
      </c>
      <c r="B6" s="35" t="s">
        <v>116</v>
      </c>
      <c r="C6" s="48">
        <v>2</v>
      </c>
      <c r="D6" s="35">
        <v>2009</v>
      </c>
      <c r="E6" s="61">
        <v>0</v>
      </c>
      <c r="F6" s="130">
        <v>20000</v>
      </c>
      <c r="G6" s="290" t="s">
        <v>134</v>
      </c>
    </row>
    <row r="7" spans="1:7" ht="12.75">
      <c r="A7" s="60" t="s">
        <v>29</v>
      </c>
      <c r="B7" s="35" t="s">
        <v>117</v>
      </c>
      <c r="C7" s="48">
        <v>2</v>
      </c>
      <c r="D7" s="35">
        <v>2010</v>
      </c>
      <c r="E7" s="61">
        <v>0</v>
      </c>
      <c r="F7" s="130">
        <v>20000</v>
      </c>
      <c r="G7" s="290"/>
    </row>
    <row r="8" spans="1:7" ht="25.5">
      <c r="A8" s="60" t="s">
        <v>29</v>
      </c>
      <c r="B8" s="35" t="s">
        <v>132</v>
      </c>
      <c r="C8" s="48">
        <v>4</v>
      </c>
      <c r="D8" s="35">
        <v>2011</v>
      </c>
      <c r="E8" s="61">
        <v>0</v>
      </c>
      <c r="F8" s="130">
        <v>40000</v>
      </c>
      <c r="G8" s="290"/>
    </row>
    <row r="9" spans="1:7" ht="12.75">
      <c r="A9" s="60" t="s">
        <v>29</v>
      </c>
      <c r="B9" s="35" t="s">
        <v>118</v>
      </c>
      <c r="C9" s="48">
        <v>2</v>
      </c>
      <c r="D9" s="35">
        <v>2010</v>
      </c>
      <c r="E9" s="61">
        <v>0</v>
      </c>
      <c r="F9" s="130">
        <v>18000</v>
      </c>
      <c r="G9" s="290"/>
    </row>
    <row r="10" spans="1:7" ht="12.75">
      <c r="A10" s="60" t="s">
        <v>29</v>
      </c>
      <c r="B10" s="35" t="s">
        <v>119</v>
      </c>
      <c r="C10" s="48">
        <v>1</v>
      </c>
      <c r="D10" s="35">
        <v>2010</v>
      </c>
      <c r="E10" s="62">
        <v>0</v>
      </c>
      <c r="F10" s="130">
        <v>9000</v>
      </c>
      <c r="G10" s="290"/>
    </row>
    <row r="11" spans="1:7" ht="12.75">
      <c r="A11" s="60" t="s">
        <v>29</v>
      </c>
      <c r="B11" s="35" t="s">
        <v>119</v>
      </c>
      <c r="C11" s="48">
        <v>2</v>
      </c>
      <c r="D11" s="35">
        <v>2010</v>
      </c>
      <c r="E11" s="62">
        <v>0</v>
      </c>
      <c r="F11" s="130">
        <v>0</v>
      </c>
      <c r="G11" s="290"/>
    </row>
    <row r="12" spans="1:7" ht="12" customHeight="1">
      <c r="A12" s="60" t="s">
        <v>29</v>
      </c>
      <c r="B12" s="35" t="s">
        <v>120</v>
      </c>
      <c r="C12" s="48">
        <v>6</v>
      </c>
      <c r="D12" s="48">
        <v>2010</v>
      </c>
      <c r="E12" s="61">
        <v>0</v>
      </c>
      <c r="F12" s="131">
        <v>54000</v>
      </c>
      <c r="G12" s="290"/>
    </row>
    <row r="13" spans="1:7" ht="12.75" customHeight="1">
      <c r="A13" s="214" t="s">
        <v>29</v>
      </c>
      <c r="B13" s="39" t="s">
        <v>369</v>
      </c>
      <c r="C13" s="48">
        <v>2</v>
      </c>
      <c r="D13" s="48">
        <v>2011</v>
      </c>
      <c r="E13" s="61">
        <v>0</v>
      </c>
      <c r="F13" s="131">
        <v>0</v>
      </c>
      <c r="G13" s="30"/>
    </row>
    <row r="14" spans="1:7" ht="12.75">
      <c r="A14" s="296" t="s">
        <v>30</v>
      </c>
      <c r="B14" s="297"/>
      <c r="C14" s="7">
        <f>SUM(C6:C13)</f>
        <v>21</v>
      </c>
      <c r="D14" s="7"/>
      <c r="E14" s="7">
        <f>SUM(E6:E13)</f>
        <v>0</v>
      </c>
      <c r="F14" s="7">
        <f>SUM(F6:F13)</f>
        <v>161000</v>
      </c>
      <c r="G14" s="135"/>
    </row>
    <row r="15" spans="1:7" ht="12.75">
      <c r="A15" s="59" t="s">
        <v>19</v>
      </c>
      <c r="B15" s="92" t="s">
        <v>92</v>
      </c>
      <c r="C15" s="48">
        <v>9.5</v>
      </c>
      <c r="D15" s="35">
        <v>2009</v>
      </c>
      <c r="E15" s="48">
        <v>0</v>
      </c>
      <c r="F15" s="101">
        <v>86184</v>
      </c>
      <c r="G15" s="30"/>
    </row>
    <row r="16" spans="1:8" ht="12.75">
      <c r="A16" s="59" t="s">
        <v>19</v>
      </c>
      <c r="B16" s="92" t="s">
        <v>93</v>
      </c>
      <c r="C16" s="48">
        <v>4</v>
      </c>
      <c r="D16" s="35">
        <v>2009</v>
      </c>
      <c r="E16" s="48">
        <v>0</v>
      </c>
      <c r="F16" s="101">
        <v>20592</v>
      </c>
      <c r="G16" s="30"/>
      <c r="H16" s="9"/>
    </row>
    <row r="17" spans="1:7" ht="12.75">
      <c r="A17" s="59" t="s">
        <v>19</v>
      </c>
      <c r="B17" s="92" t="s">
        <v>94</v>
      </c>
      <c r="C17" s="48">
        <v>5</v>
      </c>
      <c r="D17" s="35">
        <v>2011</v>
      </c>
      <c r="E17" s="48">
        <v>0</v>
      </c>
      <c r="F17" s="101">
        <v>37800</v>
      </c>
      <c r="G17" s="30"/>
    </row>
    <row r="18" spans="1:37" s="1" customFormat="1" ht="12.75">
      <c r="A18" s="59" t="s">
        <v>19</v>
      </c>
      <c r="B18" s="92" t="s">
        <v>94</v>
      </c>
      <c r="C18" s="48">
        <v>3</v>
      </c>
      <c r="D18" s="48">
        <v>2009</v>
      </c>
      <c r="E18" s="48">
        <v>0</v>
      </c>
      <c r="F18" s="133">
        <v>14550</v>
      </c>
      <c r="G18" s="30"/>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7" ht="12.75">
      <c r="A19" s="288" t="s">
        <v>20</v>
      </c>
      <c r="B19" s="289"/>
      <c r="C19" s="3">
        <f>SUM(C15:C18)</f>
        <v>21.5</v>
      </c>
      <c r="D19" s="3"/>
      <c r="E19" s="17">
        <f>SUM(E15:E18)</f>
        <v>0</v>
      </c>
      <c r="F19" s="134">
        <f>SUM(F15:F18)</f>
        <v>159126</v>
      </c>
      <c r="G19" s="135"/>
    </row>
    <row r="20" spans="1:7" ht="42" customHeight="1">
      <c r="A20" s="57" t="s">
        <v>37</v>
      </c>
      <c r="B20" s="35" t="s">
        <v>105</v>
      </c>
      <c r="C20" s="55">
        <v>4</v>
      </c>
      <c r="D20" s="55">
        <v>2009</v>
      </c>
      <c r="E20" s="58">
        <v>0</v>
      </c>
      <c r="F20" s="117">
        <v>28904</v>
      </c>
      <c r="G20" s="30" t="s">
        <v>433</v>
      </c>
    </row>
    <row r="21" spans="1:7" ht="38.25" customHeight="1">
      <c r="A21" s="57" t="s">
        <v>37</v>
      </c>
      <c r="B21" s="35" t="s">
        <v>38</v>
      </c>
      <c r="C21" s="55">
        <v>3</v>
      </c>
      <c r="D21" s="55">
        <v>2010</v>
      </c>
      <c r="E21" s="58">
        <v>0</v>
      </c>
      <c r="F21" s="117">
        <v>21678</v>
      </c>
      <c r="G21" s="30" t="s">
        <v>433</v>
      </c>
    </row>
    <row r="22" spans="1:7" ht="51">
      <c r="A22" s="57" t="s">
        <v>37</v>
      </c>
      <c r="B22" s="35" t="s">
        <v>104</v>
      </c>
      <c r="C22" s="55">
        <v>1</v>
      </c>
      <c r="D22" s="55">
        <v>2011</v>
      </c>
      <c r="E22" s="58">
        <v>0</v>
      </c>
      <c r="F22" s="117">
        <v>7467</v>
      </c>
      <c r="G22" s="30" t="s">
        <v>434</v>
      </c>
    </row>
    <row r="23" spans="1:7" ht="51">
      <c r="A23" s="57" t="s">
        <v>37</v>
      </c>
      <c r="B23" s="35" t="s">
        <v>106</v>
      </c>
      <c r="C23" s="55">
        <v>1</v>
      </c>
      <c r="D23" s="55">
        <v>2010</v>
      </c>
      <c r="E23" s="58">
        <v>0</v>
      </c>
      <c r="F23" s="117">
        <v>7500</v>
      </c>
      <c r="G23" s="30" t="s">
        <v>435</v>
      </c>
    </row>
    <row r="24" spans="1:7" ht="51">
      <c r="A24" s="57" t="s">
        <v>37</v>
      </c>
      <c r="B24" s="35" t="s">
        <v>107</v>
      </c>
      <c r="C24" s="55">
        <v>1</v>
      </c>
      <c r="D24" s="55">
        <v>2010</v>
      </c>
      <c r="E24" s="58">
        <v>0</v>
      </c>
      <c r="F24" s="117">
        <v>7500</v>
      </c>
      <c r="G24" s="30" t="s">
        <v>436</v>
      </c>
    </row>
    <row r="25" spans="1:7" ht="51">
      <c r="A25" s="57" t="s">
        <v>37</v>
      </c>
      <c r="B25" s="35" t="s">
        <v>108</v>
      </c>
      <c r="C25" s="55">
        <v>1</v>
      </c>
      <c r="D25" s="55">
        <v>2010</v>
      </c>
      <c r="E25" s="58">
        <v>0</v>
      </c>
      <c r="F25" s="117">
        <v>7500</v>
      </c>
      <c r="G25" s="30" t="s">
        <v>437</v>
      </c>
    </row>
    <row r="26" spans="1:7" ht="76.5">
      <c r="A26" s="57" t="s">
        <v>37</v>
      </c>
      <c r="B26" s="35" t="s">
        <v>109</v>
      </c>
      <c r="C26" s="55">
        <v>2</v>
      </c>
      <c r="D26" s="55">
        <v>2011</v>
      </c>
      <c r="E26" s="58">
        <v>0</v>
      </c>
      <c r="F26" s="117">
        <v>10000</v>
      </c>
      <c r="G26" s="30" t="s">
        <v>438</v>
      </c>
    </row>
    <row r="27" spans="1:7" ht="18.75" customHeight="1">
      <c r="A27" s="286" t="s">
        <v>39</v>
      </c>
      <c r="B27" s="287"/>
      <c r="C27" s="17">
        <f>SUM(C20:C26)</f>
        <v>13</v>
      </c>
      <c r="D27" s="17"/>
      <c r="E27" s="17">
        <f>SUM(E20:E26)</f>
        <v>0</v>
      </c>
      <c r="F27" s="17">
        <f>SUM(F20:F26)</f>
        <v>90549</v>
      </c>
      <c r="G27" s="135"/>
    </row>
    <row r="28" spans="1:7" ht="12.75">
      <c r="A28" s="25" t="s">
        <v>53</v>
      </c>
      <c r="B28" s="35"/>
      <c r="C28" s="55">
        <v>208.2</v>
      </c>
      <c r="D28" s="55" t="s">
        <v>89</v>
      </c>
      <c r="E28" s="55">
        <v>0</v>
      </c>
      <c r="F28" s="118">
        <v>1355767</v>
      </c>
      <c r="G28" s="30"/>
    </row>
    <row r="29" spans="1:7" ht="12.75">
      <c r="A29" s="288" t="s">
        <v>54</v>
      </c>
      <c r="B29" s="289"/>
      <c r="C29" s="3">
        <f>SUM(C28)</f>
        <v>208.2</v>
      </c>
      <c r="D29" s="3"/>
      <c r="E29" s="3">
        <f>SUM(E28)</f>
        <v>0</v>
      </c>
      <c r="F29" s="96">
        <f>SUM(F28)</f>
        <v>1355767</v>
      </c>
      <c r="G29" s="135"/>
    </row>
    <row r="30" spans="1:7" ht="12.75">
      <c r="A30" s="47" t="s">
        <v>34</v>
      </c>
      <c r="B30" s="35" t="s">
        <v>135</v>
      </c>
      <c r="C30" s="48">
        <v>10</v>
      </c>
      <c r="D30" s="35">
        <v>2011</v>
      </c>
      <c r="E30" s="48">
        <v>0</v>
      </c>
      <c r="F30" s="101">
        <v>100000</v>
      </c>
      <c r="G30" s="30"/>
    </row>
    <row r="31" spans="1:7" ht="12.75">
      <c r="A31" s="47" t="s">
        <v>34</v>
      </c>
      <c r="B31" s="35" t="s">
        <v>36</v>
      </c>
      <c r="C31" s="48">
        <v>10</v>
      </c>
      <c r="D31" s="35">
        <v>2010</v>
      </c>
      <c r="E31" s="35">
        <v>0</v>
      </c>
      <c r="F31" s="101">
        <v>108610</v>
      </c>
      <c r="G31" s="30"/>
    </row>
    <row r="32" spans="1:7" ht="12.75">
      <c r="A32" s="47" t="s">
        <v>34</v>
      </c>
      <c r="B32" s="35" t="s">
        <v>136</v>
      </c>
      <c r="C32" s="48">
        <v>4</v>
      </c>
      <c r="D32" s="35">
        <v>2010</v>
      </c>
      <c r="E32" s="35">
        <v>0</v>
      </c>
      <c r="F32" s="101">
        <v>48450</v>
      </c>
      <c r="G32" s="30"/>
    </row>
    <row r="33" spans="1:8" ht="12.75">
      <c r="A33" s="47" t="s">
        <v>34</v>
      </c>
      <c r="B33" s="35" t="s">
        <v>137</v>
      </c>
      <c r="C33" s="48">
        <v>7</v>
      </c>
      <c r="D33" s="48">
        <v>2011</v>
      </c>
      <c r="E33" s="48">
        <v>0</v>
      </c>
      <c r="F33" s="48">
        <v>0</v>
      </c>
      <c r="G33" s="30"/>
      <c r="H33" s="104"/>
    </row>
    <row r="34" spans="1:37" s="1" customFormat="1" ht="12.75">
      <c r="A34" s="288" t="s">
        <v>35</v>
      </c>
      <c r="B34" s="299"/>
      <c r="C34" s="3">
        <f>SUM(C30:C33)</f>
        <v>31</v>
      </c>
      <c r="D34" s="3"/>
      <c r="E34" s="3">
        <f>SUM(E30:E33)</f>
        <v>0</v>
      </c>
      <c r="F34" s="96">
        <f>SUM(F30:F33)</f>
        <v>257060</v>
      </c>
      <c r="G34" s="135"/>
      <c r="H34" s="104"/>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8" ht="12.75" customHeight="1">
      <c r="A35" s="47" t="s">
        <v>59</v>
      </c>
      <c r="B35" s="160" t="s">
        <v>143</v>
      </c>
      <c r="C35" s="51">
        <v>5</v>
      </c>
      <c r="D35" s="51">
        <v>2010</v>
      </c>
      <c r="E35" s="56">
        <v>0</v>
      </c>
      <c r="F35" s="138">
        <v>30000</v>
      </c>
      <c r="G35" s="30"/>
      <c r="H35" s="104"/>
    </row>
    <row r="36" spans="1:8" ht="25.5">
      <c r="A36" s="47" t="s">
        <v>59</v>
      </c>
      <c r="B36" s="35" t="s">
        <v>147</v>
      </c>
      <c r="C36" s="48">
        <v>1</v>
      </c>
      <c r="D36" s="48">
        <v>2010</v>
      </c>
      <c r="E36" s="56">
        <v>0</v>
      </c>
      <c r="F36" s="139">
        <v>3000</v>
      </c>
      <c r="G36" s="30"/>
      <c r="H36" s="104"/>
    </row>
    <row r="37" spans="1:8" ht="25.5">
      <c r="A37" s="47" t="s">
        <v>59</v>
      </c>
      <c r="B37" s="35" t="s">
        <v>146</v>
      </c>
      <c r="C37" s="48">
        <v>19</v>
      </c>
      <c r="D37" s="48">
        <v>2011</v>
      </c>
      <c r="E37" s="56">
        <v>0</v>
      </c>
      <c r="F37" s="139">
        <v>76000</v>
      </c>
      <c r="G37" s="30"/>
      <c r="H37" s="104"/>
    </row>
    <row r="38" spans="1:8" ht="12.75">
      <c r="A38" s="47" t="s">
        <v>59</v>
      </c>
      <c r="B38" s="35" t="s">
        <v>141</v>
      </c>
      <c r="C38" s="48">
        <v>7</v>
      </c>
      <c r="D38" s="48">
        <v>2011</v>
      </c>
      <c r="E38" s="56">
        <v>0</v>
      </c>
      <c r="F38" s="139">
        <v>28000</v>
      </c>
      <c r="G38" s="30"/>
      <c r="H38" s="104"/>
    </row>
    <row r="39" spans="1:8" ht="25.5">
      <c r="A39" s="47" t="s">
        <v>59</v>
      </c>
      <c r="B39" s="35" t="s">
        <v>145</v>
      </c>
      <c r="C39" s="48">
        <v>6</v>
      </c>
      <c r="D39" s="48">
        <v>2011</v>
      </c>
      <c r="E39" s="56">
        <v>0</v>
      </c>
      <c r="F39" s="139">
        <v>12000</v>
      </c>
      <c r="G39" s="30"/>
      <c r="H39" s="104"/>
    </row>
    <row r="40" spans="1:8" ht="12.75">
      <c r="A40" s="47" t="s">
        <v>59</v>
      </c>
      <c r="B40" s="35" t="s">
        <v>142</v>
      </c>
      <c r="C40" s="48">
        <v>7</v>
      </c>
      <c r="D40" s="48">
        <v>2011</v>
      </c>
      <c r="E40" s="56">
        <v>0</v>
      </c>
      <c r="F40" s="139">
        <v>20240</v>
      </c>
      <c r="G40" s="30"/>
      <c r="H40" s="104"/>
    </row>
    <row r="41" spans="1:8" ht="25.5">
      <c r="A41" s="47" t="s">
        <v>59</v>
      </c>
      <c r="B41" s="35" t="s">
        <v>144</v>
      </c>
      <c r="C41" s="48">
        <v>3</v>
      </c>
      <c r="D41" s="48">
        <v>2011</v>
      </c>
      <c r="E41" s="56">
        <v>0</v>
      </c>
      <c r="F41" s="139">
        <v>10000</v>
      </c>
      <c r="G41" s="30"/>
      <c r="H41" s="104"/>
    </row>
    <row r="42" spans="1:8" ht="12.75">
      <c r="A42" s="288" t="s">
        <v>60</v>
      </c>
      <c r="B42" s="299"/>
      <c r="C42" s="3">
        <f>SUM(C35:C41)</f>
        <v>48</v>
      </c>
      <c r="D42" s="3"/>
      <c r="E42" s="3">
        <f>SUM(E35:E41)</f>
        <v>0</v>
      </c>
      <c r="F42" s="96">
        <f>SUM(F35:F41)</f>
        <v>179240</v>
      </c>
      <c r="G42" s="135"/>
      <c r="H42" s="104"/>
    </row>
    <row r="43" spans="1:8" ht="12.75">
      <c r="A43" s="55" t="s">
        <v>83</v>
      </c>
      <c r="B43" s="39" t="s">
        <v>148</v>
      </c>
      <c r="C43" s="55">
        <v>2.6</v>
      </c>
      <c r="D43" s="55">
        <v>2010</v>
      </c>
      <c r="E43" s="55">
        <v>0</v>
      </c>
      <c r="F43" s="55">
        <v>28392</v>
      </c>
      <c r="G43" s="30"/>
      <c r="H43" s="104"/>
    </row>
    <row r="44" spans="1:7" ht="12.75">
      <c r="A44" s="55" t="s">
        <v>83</v>
      </c>
      <c r="B44" s="35" t="s">
        <v>149</v>
      </c>
      <c r="C44" s="48">
        <v>11</v>
      </c>
      <c r="D44" s="55">
        <v>2010</v>
      </c>
      <c r="E44" s="55">
        <v>0</v>
      </c>
      <c r="F44" s="55">
        <v>120120</v>
      </c>
      <c r="G44" s="30"/>
    </row>
    <row r="45" spans="1:8" ht="12.75">
      <c r="A45" s="288" t="s">
        <v>86</v>
      </c>
      <c r="B45" s="289"/>
      <c r="C45" s="3">
        <f>SUM(C43:C44)</f>
        <v>13.6</v>
      </c>
      <c r="D45" s="3"/>
      <c r="E45" s="3">
        <f>SUM(E43:E44)</f>
        <v>0</v>
      </c>
      <c r="F45" s="3">
        <f>SUM(F43:F44)</f>
        <v>148512</v>
      </c>
      <c r="G45" s="135"/>
      <c r="H45" s="104"/>
    </row>
    <row r="46" spans="1:8" ht="25.5">
      <c r="A46" s="47" t="s">
        <v>56</v>
      </c>
      <c r="B46" s="35" t="s">
        <v>160</v>
      </c>
      <c r="C46" s="48">
        <v>18</v>
      </c>
      <c r="D46" s="35">
        <v>2010</v>
      </c>
      <c r="E46" s="48">
        <v>0</v>
      </c>
      <c r="F46" s="130">
        <v>186513.6</v>
      </c>
      <c r="G46" s="30"/>
      <c r="H46" s="104"/>
    </row>
    <row r="47" spans="1:8" ht="25.5">
      <c r="A47" s="47" t="s">
        <v>56</v>
      </c>
      <c r="B47" s="35" t="s">
        <v>161</v>
      </c>
      <c r="C47" s="48">
        <v>7</v>
      </c>
      <c r="D47" s="35">
        <v>2011</v>
      </c>
      <c r="E47" s="48">
        <v>0</v>
      </c>
      <c r="F47" s="130">
        <f>(7*9828)-9828</f>
        <v>58968</v>
      </c>
      <c r="G47" s="30" t="s">
        <v>169</v>
      </c>
      <c r="H47" s="104"/>
    </row>
    <row r="48" spans="1:8" ht="25.5">
      <c r="A48" s="47" t="s">
        <v>56</v>
      </c>
      <c r="B48" s="35" t="s">
        <v>162</v>
      </c>
      <c r="C48" s="48">
        <v>4</v>
      </c>
      <c r="D48" s="35">
        <v>2010</v>
      </c>
      <c r="E48" s="48">
        <v>0</v>
      </c>
      <c r="F48" s="130">
        <v>41077.40000000001</v>
      </c>
      <c r="G48" s="30"/>
      <c r="H48" s="104"/>
    </row>
    <row r="49" spans="1:8" ht="25.5">
      <c r="A49" s="47" t="s">
        <v>56</v>
      </c>
      <c r="B49" s="35" t="s">
        <v>163</v>
      </c>
      <c r="C49" s="48">
        <v>5</v>
      </c>
      <c r="D49" s="35">
        <v>2011</v>
      </c>
      <c r="E49" s="48">
        <v>0</v>
      </c>
      <c r="F49" s="130">
        <f>5*9828</f>
        <v>49140</v>
      </c>
      <c r="G49" s="30" t="s">
        <v>169</v>
      </c>
      <c r="H49" s="104"/>
    </row>
    <row r="50" spans="1:8" ht="30.75" customHeight="1">
      <c r="A50" s="47" t="s">
        <v>56</v>
      </c>
      <c r="B50" s="35" t="s">
        <v>164</v>
      </c>
      <c r="C50" s="48">
        <v>6</v>
      </c>
      <c r="D50" s="35">
        <v>2010</v>
      </c>
      <c r="E50" s="48">
        <v>0</v>
      </c>
      <c r="F50" s="101">
        <v>23915</v>
      </c>
      <c r="G50" s="30"/>
      <c r="H50" s="104"/>
    </row>
    <row r="51" spans="1:8" ht="12.75">
      <c r="A51" s="288" t="s">
        <v>55</v>
      </c>
      <c r="B51" s="299"/>
      <c r="C51" s="3">
        <f>SUM(C46:C50)</f>
        <v>40</v>
      </c>
      <c r="D51" s="7"/>
      <c r="E51" s="3">
        <f>SUM(E46:E50)</f>
        <v>0</v>
      </c>
      <c r="F51" s="134">
        <f>SUM(F46:F50)</f>
        <v>359614</v>
      </c>
      <c r="G51" s="135"/>
      <c r="H51" s="104"/>
    </row>
    <row r="52" spans="1:8" ht="25.5">
      <c r="A52" s="47" t="s">
        <v>63</v>
      </c>
      <c r="B52" s="35" t="s">
        <v>173</v>
      </c>
      <c r="C52" s="48">
        <v>12</v>
      </c>
      <c r="D52" s="35">
        <v>2010</v>
      </c>
      <c r="E52" s="48">
        <v>0</v>
      </c>
      <c r="F52" s="140">
        <v>52800</v>
      </c>
      <c r="G52" s="30" t="s">
        <v>366</v>
      </c>
      <c r="H52" s="104"/>
    </row>
    <row r="53" spans="1:8" ht="25.5">
      <c r="A53" s="47" t="s">
        <v>63</v>
      </c>
      <c r="B53" s="35" t="s">
        <v>175</v>
      </c>
      <c r="C53" s="48">
        <v>3</v>
      </c>
      <c r="D53" s="35">
        <v>2010</v>
      </c>
      <c r="E53" s="48">
        <v>0</v>
      </c>
      <c r="F53" s="101">
        <v>16080</v>
      </c>
      <c r="G53" s="30"/>
      <c r="H53" s="104"/>
    </row>
    <row r="54" spans="1:8" ht="25.5">
      <c r="A54" s="47" t="s">
        <v>63</v>
      </c>
      <c r="B54" s="35" t="s">
        <v>174</v>
      </c>
      <c r="C54" s="48">
        <v>10</v>
      </c>
      <c r="D54" s="35">
        <v>2010</v>
      </c>
      <c r="E54" s="48">
        <v>0</v>
      </c>
      <c r="F54" s="101">
        <v>99000</v>
      </c>
      <c r="G54" s="30"/>
      <c r="H54" s="104"/>
    </row>
    <row r="55" spans="1:8" ht="25.5">
      <c r="A55" s="47" t="s">
        <v>63</v>
      </c>
      <c r="B55" s="35" t="s">
        <v>176</v>
      </c>
      <c r="C55" s="48">
        <v>2</v>
      </c>
      <c r="D55" s="35">
        <v>2010</v>
      </c>
      <c r="E55" s="48">
        <v>0</v>
      </c>
      <c r="F55" s="101">
        <v>23500</v>
      </c>
      <c r="G55" s="30" t="s">
        <v>367</v>
      </c>
      <c r="H55" s="104"/>
    </row>
    <row r="56" spans="1:37" s="1" customFormat="1" ht="12.75">
      <c r="A56" s="288" t="s">
        <v>64</v>
      </c>
      <c r="B56" s="299"/>
      <c r="C56" s="3">
        <f>SUM(C52:C55)</f>
        <v>27</v>
      </c>
      <c r="D56" s="3"/>
      <c r="E56" s="3">
        <f>SUM(E52:E55)</f>
        <v>0</v>
      </c>
      <c r="F56" s="96">
        <f>SUM(F52:F55)</f>
        <v>191380</v>
      </c>
      <c r="G56" s="135"/>
      <c r="H56" s="104"/>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s="1" customFormat="1" ht="12.75">
      <c r="A57" s="55" t="s">
        <v>81</v>
      </c>
      <c r="B57" s="108" t="s">
        <v>187</v>
      </c>
      <c r="C57" s="55">
        <v>5</v>
      </c>
      <c r="D57" s="55">
        <v>2008</v>
      </c>
      <c r="E57" s="55">
        <v>0</v>
      </c>
      <c r="F57" s="118">
        <v>48323.24</v>
      </c>
      <c r="G57" s="30"/>
      <c r="H57" s="104"/>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s="1" customFormat="1" ht="12.75">
      <c r="A58" s="55" t="s">
        <v>81</v>
      </c>
      <c r="B58" s="108" t="s">
        <v>188</v>
      </c>
      <c r="C58" s="55">
        <v>4</v>
      </c>
      <c r="D58" s="55">
        <v>2008</v>
      </c>
      <c r="E58" s="55">
        <v>0</v>
      </c>
      <c r="F58" s="118">
        <v>2080</v>
      </c>
      <c r="G58" s="30"/>
      <c r="H58" s="104"/>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s="1" customFormat="1" ht="25.5">
      <c r="A59" s="55" t="s">
        <v>81</v>
      </c>
      <c r="B59" s="108" t="s">
        <v>189</v>
      </c>
      <c r="C59" s="55">
        <v>3</v>
      </c>
      <c r="D59" s="55">
        <v>2009</v>
      </c>
      <c r="E59" s="55">
        <v>0</v>
      </c>
      <c r="F59" s="118">
        <v>26460</v>
      </c>
      <c r="G59" s="30"/>
      <c r="H59" s="104"/>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s="1" customFormat="1" ht="12.75">
      <c r="A60" s="55" t="s">
        <v>81</v>
      </c>
      <c r="B60" s="108" t="s">
        <v>190</v>
      </c>
      <c r="C60" s="55">
        <v>2</v>
      </c>
      <c r="D60" s="55">
        <v>2010</v>
      </c>
      <c r="E60" s="55">
        <v>0</v>
      </c>
      <c r="F60" s="118">
        <v>22050</v>
      </c>
      <c r="G60" s="30"/>
      <c r="H60" s="104"/>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s="1" customFormat="1" ht="12.75">
      <c r="A61" s="55" t="s">
        <v>81</v>
      </c>
      <c r="B61" s="108" t="s">
        <v>191</v>
      </c>
      <c r="C61" s="55">
        <v>3</v>
      </c>
      <c r="D61" s="55">
        <v>2008</v>
      </c>
      <c r="E61" s="55">
        <v>0</v>
      </c>
      <c r="F61" s="118">
        <v>26700</v>
      </c>
      <c r="G61" s="30"/>
      <c r="H61" s="104"/>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s="1" customFormat="1" ht="12.75">
      <c r="A62" s="55" t="s">
        <v>81</v>
      </c>
      <c r="B62" s="108" t="s">
        <v>192</v>
      </c>
      <c r="C62" s="55">
        <v>2</v>
      </c>
      <c r="D62" s="55">
        <v>2008</v>
      </c>
      <c r="E62" s="55">
        <v>0</v>
      </c>
      <c r="F62" s="118">
        <v>13610.666666666666</v>
      </c>
      <c r="G62" s="30"/>
      <c r="H62" s="104"/>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s="1" customFormat="1" ht="25.5">
      <c r="A63" s="55" t="s">
        <v>81</v>
      </c>
      <c r="B63" s="108" t="s">
        <v>193</v>
      </c>
      <c r="C63" s="55">
        <v>5</v>
      </c>
      <c r="D63" s="55">
        <v>2008</v>
      </c>
      <c r="E63" s="55">
        <v>0</v>
      </c>
      <c r="F63" s="118">
        <v>32346.666666666668</v>
      </c>
      <c r="G63" s="30"/>
      <c r="H63" s="104"/>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s="1" customFormat="1" ht="25.5">
      <c r="A64" s="55" t="s">
        <v>81</v>
      </c>
      <c r="B64" s="108" t="s">
        <v>194</v>
      </c>
      <c r="C64" s="55">
        <v>12</v>
      </c>
      <c r="D64" s="55">
        <v>2008</v>
      </c>
      <c r="E64" s="55">
        <v>0</v>
      </c>
      <c r="F64" s="118">
        <v>144200</v>
      </c>
      <c r="G64" s="30"/>
      <c r="H64" s="104"/>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s="1" customFormat="1" ht="25.5">
      <c r="A65" s="55" t="s">
        <v>81</v>
      </c>
      <c r="B65" s="108" t="s">
        <v>195</v>
      </c>
      <c r="C65" s="55">
        <v>7</v>
      </c>
      <c r="D65" s="55">
        <v>2008</v>
      </c>
      <c r="E65" s="55">
        <v>0</v>
      </c>
      <c r="F65" s="118">
        <v>63750</v>
      </c>
      <c r="G65" s="30"/>
      <c r="H65" s="104"/>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s="1" customFormat="1" ht="25.5">
      <c r="A66" s="55" t="s">
        <v>81</v>
      </c>
      <c r="B66" s="108" t="s">
        <v>196</v>
      </c>
      <c r="C66" s="55">
        <v>10</v>
      </c>
      <c r="D66" s="55">
        <v>2008</v>
      </c>
      <c r="E66" s="55">
        <v>0</v>
      </c>
      <c r="F66" s="118">
        <v>66666.66</v>
      </c>
      <c r="G66" s="30"/>
      <c r="H66" s="104"/>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s="1" customFormat="1" ht="12.75">
      <c r="A67" s="55" t="s">
        <v>81</v>
      </c>
      <c r="B67" s="108" t="s">
        <v>197</v>
      </c>
      <c r="C67" s="55">
        <v>5</v>
      </c>
      <c r="D67" s="55">
        <v>2008</v>
      </c>
      <c r="E67" s="55">
        <v>0</v>
      </c>
      <c r="F67" s="118">
        <v>58666.666666666664</v>
      </c>
      <c r="G67" s="30"/>
      <c r="H67" s="104"/>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s="1" customFormat="1" ht="12.75">
      <c r="A68" s="55" t="s">
        <v>81</v>
      </c>
      <c r="B68" s="108" t="s">
        <v>198</v>
      </c>
      <c r="C68" s="55">
        <v>10</v>
      </c>
      <c r="D68" s="55">
        <v>2011</v>
      </c>
      <c r="E68" s="55">
        <v>0</v>
      </c>
      <c r="F68" s="118">
        <v>76770</v>
      </c>
      <c r="G68" s="30"/>
      <c r="H68" s="104"/>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s="1" customFormat="1" ht="12.75">
      <c r="A69" s="55" t="s">
        <v>81</v>
      </c>
      <c r="B69" s="163" t="s">
        <v>202</v>
      </c>
      <c r="C69" s="55">
        <v>0</v>
      </c>
      <c r="D69" s="55">
        <v>2009</v>
      </c>
      <c r="E69" s="55">
        <v>0</v>
      </c>
      <c r="F69" s="118">
        <v>37500</v>
      </c>
      <c r="G69" s="30"/>
      <c r="H69" s="104"/>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s="1" customFormat="1" ht="12.75">
      <c r="A70" s="55" t="s">
        <v>81</v>
      </c>
      <c r="B70" s="163" t="s">
        <v>199</v>
      </c>
      <c r="C70" s="55">
        <v>0</v>
      </c>
      <c r="D70" s="55">
        <v>2009</v>
      </c>
      <c r="E70" s="55">
        <v>0</v>
      </c>
      <c r="F70" s="118">
        <v>62900</v>
      </c>
      <c r="G70" s="30"/>
      <c r="H70" s="104"/>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s="1" customFormat="1" ht="12.75">
      <c r="A71" s="55" t="s">
        <v>81</v>
      </c>
      <c r="B71" s="163" t="s">
        <v>200</v>
      </c>
      <c r="C71" s="55">
        <v>0</v>
      </c>
      <c r="D71" s="55">
        <v>2009</v>
      </c>
      <c r="E71" s="55">
        <v>0</v>
      </c>
      <c r="F71" s="118">
        <v>123800</v>
      </c>
      <c r="G71" s="30"/>
      <c r="H71" s="104"/>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s="1" customFormat="1" ht="12.75">
      <c r="A72" s="55" t="s">
        <v>81</v>
      </c>
      <c r="B72" s="163" t="s">
        <v>201</v>
      </c>
      <c r="C72" s="55">
        <v>0</v>
      </c>
      <c r="D72" s="55">
        <v>2009</v>
      </c>
      <c r="E72" s="55">
        <v>0</v>
      </c>
      <c r="F72" s="118">
        <v>140800</v>
      </c>
      <c r="G72" s="164"/>
      <c r="H72" s="104"/>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s="1" customFormat="1" ht="12.75">
      <c r="A73" s="55" t="s">
        <v>81</v>
      </c>
      <c r="B73" s="204" t="s">
        <v>203</v>
      </c>
      <c r="C73" s="55">
        <v>0</v>
      </c>
      <c r="D73" s="55">
        <v>2011</v>
      </c>
      <c r="E73" s="55">
        <v>0</v>
      </c>
      <c r="F73" s="118">
        <v>104100</v>
      </c>
      <c r="G73" s="30"/>
      <c r="H73" s="104"/>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s="1" customFormat="1" ht="12.75">
      <c r="A74" s="288" t="s">
        <v>82</v>
      </c>
      <c r="B74" s="289"/>
      <c r="C74" s="3">
        <f>SUM(C57:C73)</f>
        <v>68</v>
      </c>
      <c r="D74" s="3"/>
      <c r="E74" s="17">
        <f>SUM(E57:E73)</f>
        <v>0</v>
      </c>
      <c r="F74" s="17">
        <f>SUM(F57:F73)</f>
        <v>1050723.9</v>
      </c>
      <c r="G74" s="135"/>
      <c r="H74" s="104"/>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s="1" customFormat="1" ht="12.75">
      <c r="A75" s="55" t="s">
        <v>84</v>
      </c>
      <c r="B75" s="108" t="s">
        <v>207</v>
      </c>
      <c r="C75" s="55">
        <v>13</v>
      </c>
      <c r="D75" s="55">
        <v>2010</v>
      </c>
      <c r="E75" s="55">
        <v>0</v>
      </c>
      <c r="F75" s="117">
        <v>103896</v>
      </c>
      <c r="G75" s="30"/>
      <c r="H75" s="104"/>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s="1" customFormat="1" ht="12.75">
      <c r="A76" s="55" t="s">
        <v>84</v>
      </c>
      <c r="B76" s="108" t="s">
        <v>208</v>
      </c>
      <c r="C76" s="55">
        <v>2</v>
      </c>
      <c r="D76" s="55">
        <v>2010</v>
      </c>
      <c r="E76" s="58">
        <v>0</v>
      </c>
      <c r="F76" s="118">
        <v>15984</v>
      </c>
      <c r="G76" s="30"/>
      <c r="H76" s="104"/>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s="1" customFormat="1" ht="12.75">
      <c r="A77" s="55" t="s">
        <v>84</v>
      </c>
      <c r="B77" s="108" t="s">
        <v>209</v>
      </c>
      <c r="C77" s="55">
        <v>2</v>
      </c>
      <c r="D77" s="55">
        <v>2010</v>
      </c>
      <c r="E77" s="55">
        <v>0</v>
      </c>
      <c r="F77" s="117">
        <v>15984</v>
      </c>
      <c r="G77" s="30"/>
      <c r="H77" s="104"/>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s="1" customFormat="1" ht="25.5">
      <c r="A78" s="55" t="s">
        <v>84</v>
      </c>
      <c r="B78" s="108" t="s">
        <v>214</v>
      </c>
      <c r="C78" s="55">
        <v>3</v>
      </c>
      <c r="D78" s="55">
        <v>2010</v>
      </c>
      <c r="E78" s="58">
        <v>0</v>
      </c>
      <c r="F78" s="118">
        <v>32700</v>
      </c>
      <c r="G78" s="30"/>
      <c r="H78" s="104"/>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s="1" customFormat="1" ht="12.75">
      <c r="A79" s="55" t="s">
        <v>84</v>
      </c>
      <c r="B79" s="108" t="s">
        <v>215</v>
      </c>
      <c r="C79" s="55">
        <v>2</v>
      </c>
      <c r="D79" s="55">
        <v>2010</v>
      </c>
      <c r="E79" s="55">
        <v>0</v>
      </c>
      <c r="F79" s="117">
        <v>3996</v>
      </c>
      <c r="G79" s="30"/>
      <c r="H79" s="104"/>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s="1" customFormat="1" ht="25.5">
      <c r="A80" s="55" t="s">
        <v>84</v>
      </c>
      <c r="B80" s="108" t="s">
        <v>210</v>
      </c>
      <c r="C80" s="55">
        <v>5</v>
      </c>
      <c r="D80" s="55">
        <v>2011</v>
      </c>
      <c r="E80" s="55">
        <v>0</v>
      </c>
      <c r="F80" s="117">
        <v>39960</v>
      </c>
      <c r="G80" s="30"/>
      <c r="H80" s="104"/>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s="1" customFormat="1" ht="12.75">
      <c r="A81" s="288" t="s">
        <v>87</v>
      </c>
      <c r="B81" s="289"/>
      <c r="C81" s="3">
        <f>SUM(C75:C80)</f>
        <v>27</v>
      </c>
      <c r="D81" s="3"/>
      <c r="E81" s="3">
        <f>SUM(E79:E80)</f>
        <v>0</v>
      </c>
      <c r="F81" s="3">
        <f>SUM(F75:F80)</f>
        <v>212520</v>
      </c>
      <c r="G81" s="135"/>
      <c r="H81" s="104"/>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s="1" customFormat="1" ht="63.75">
      <c r="A82" s="47" t="s">
        <v>65</v>
      </c>
      <c r="B82" s="180" t="s">
        <v>218</v>
      </c>
      <c r="C82" s="48">
        <v>12</v>
      </c>
      <c r="D82" s="48">
        <v>2010</v>
      </c>
      <c r="E82" s="48">
        <f>432384-108096</f>
        <v>324288</v>
      </c>
      <c r="F82" s="133">
        <f>12*9211</f>
        <v>110532</v>
      </c>
      <c r="G82" s="30" t="s">
        <v>292</v>
      </c>
      <c r="H82" s="104"/>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8" ht="25.5">
      <c r="A83" s="47" t="s">
        <v>65</v>
      </c>
      <c r="B83" s="160" t="s">
        <v>219</v>
      </c>
      <c r="C83" s="51">
        <v>5</v>
      </c>
      <c r="D83" s="52">
        <v>2011</v>
      </c>
      <c r="E83" s="48">
        <v>0</v>
      </c>
      <c r="F83" s="141">
        <v>11513.75</v>
      </c>
      <c r="G83" s="30"/>
      <c r="H83" s="104"/>
    </row>
    <row r="84" spans="1:8" ht="27" customHeight="1">
      <c r="A84" s="47" t="s">
        <v>65</v>
      </c>
      <c r="B84" s="160" t="s">
        <v>222</v>
      </c>
      <c r="C84" s="51">
        <v>0</v>
      </c>
      <c r="D84" s="52">
        <v>2011</v>
      </c>
      <c r="E84" s="48">
        <v>253.75</v>
      </c>
      <c r="F84" s="141">
        <v>253.75</v>
      </c>
      <c r="G84" s="30"/>
      <c r="H84" s="104"/>
    </row>
    <row r="85" spans="1:8" ht="12.75">
      <c r="A85" s="288" t="s">
        <v>66</v>
      </c>
      <c r="B85" s="299"/>
      <c r="C85" s="18">
        <f>SUM(C82:C84)</f>
        <v>17</v>
      </c>
      <c r="D85" s="18">
        <v>0</v>
      </c>
      <c r="E85" s="186">
        <f>SUM(E82:E84)</f>
        <v>324541.75</v>
      </c>
      <c r="F85" s="186">
        <f>SUM(F82:F84)</f>
        <v>122299.5</v>
      </c>
      <c r="G85" s="135"/>
      <c r="H85" s="104"/>
    </row>
    <row r="86" spans="1:8" ht="12.75">
      <c r="A86" s="55" t="s">
        <v>68</v>
      </c>
      <c r="B86" s="108" t="s">
        <v>223</v>
      </c>
      <c r="C86" s="54">
        <v>38</v>
      </c>
      <c r="D86" s="54">
        <v>2007</v>
      </c>
      <c r="E86" s="54">
        <v>0</v>
      </c>
      <c r="F86" s="188">
        <v>14320</v>
      </c>
      <c r="G86" s="30" t="s">
        <v>388</v>
      </c>
      <c r="H86" s="104"/>
    </row>
    <row r="87" spans="1:8" ht="12.75">
      <c r="A87" s="55" t="s">
        <v>68</v>
      </c>
      <c r="B87" s="108" t="s">
        <v>224</v>
      </c>
      <c r="C87" s="54">
        <v>17</v>
      </c>
      <c r="D87" s="54">
        <v>2008</v>
      </c>
      <c r="E87" s="54">
        <v>0</v>
      </c>
      <c r="F87" s="188">
        <v>108850</v>
      </c>
      <c r="G87" s="30"/>
      <c r="H87" s="104"/>
    </row>
    <row r="88" spans="1:8" ht="12.75">
      <c r="A88" s="55" t="s">
        <v>68</v>
      </c>
      <c r="B88" s="108" t="s">
        <v>225</v>
      </c>
      <c r="C88" s="54">
        <v>34</v>
      </c>
      <c r="D88" s="54">
        <v>2010</v>
      </c>
      <c r="E88" s="54">
        <v>0</v>
      </c>
      <c r="F88" s="188">
        <v>190000</v>
      </c>
      <c r="G88" s="30"/>
      <c r="H88" s="104"/>
    </row>
    <row r="89" spans="1:8" ht="12.75">
      <c r="A89" s="288" t="s">
        <v>69</v>
      </c>
      <c r="B89" s="289"/>
      <c r="C89" s="18">
        <f>SUM(C86:C88)</f>
        <v>89</v>
      </c>
      <c r="D89" s="18"/>
      <c r="E89" s="18">
        <f>SUM(E86:E88)</f>
        <v>0</v>
      </c>
      <c r="F89" s="18">
        <f>SUM(F86:F88)</f>
        <v>313170</v>
      </c>
      <c r="G89" s="135"/>
      <c r="H89" s="104"/>
    </row>
    <row r="90" spans="1:8" ht="12.75">
      <c r="A90" s="38" t="s">
        <v>85</v>
      </c>
      <c r="B90" s="38" t="s">
        <v>226</v>
      </c>
      <c r="C90" s="54">
        <v>3</v>
      </c>
      <c r="D90" s="34">
        <v>2008</v>
      </c>
      <c r="E90" s="196">
        <v>0</v>
      </c>
      <c r="F90" s="196">
        <v>17478.13</v>
      </c>
      <c r="G90" s="30"/>
      <c r="H90" s="104"/>
    </row>
    <row r="91" spans="1:8" ht="12.75">
      <c r="A91" s="38" t="s">
        <v>85</v>
      </c>
      <c r="B91" s="38" t="s">
        <v>227</v>
      </c>
      <c r="C91" s="54">
        <v>5</v>
      </c>
      <c r="D91" s="34">
        <v>2008</v>
      </c>
      <c r="E91" s="196">
        <v>0</v>
      </c>
      <c r="F91" s="196">
        <v>20235.42</v>
      </c>
      <c r="G91" s="30"/>
      <c r="H91" s="104"/>
    </row>
    <row r="92" spans="1:8" ht="12.75">
      <c r="A92" s="38" t="s">
        <v>85</v>
      </c>
      <c r="B92" s="38" t="s">
        <v>228</v>
      </c>
      <c r="C92" s="54">
        <v>6</v>
      </c>
      <c r="D92" s="34"/>
      <c r="E92" s="196">
        <v>29193</v>
      </c>
      <c r="F92" s="196">
        <v>58386</v>
      </c>
      <c r="G92" s="30"/>
      <c r="H92" s="104"/>
    </row>
    <row r="93" spans="1:8" ht="12.75">
      <c r="A93" s="38" t="s">
        <v>85</v>
      </c>
      <c r="B93" s="38" t="s">
        <v>229</v>
      </c>
      <c r="C93" s="54">
        <v>3</v>
      </c>
      <c r="D93" s="34">
        <v>2008</v>
      </c>
      <c r="E93" s="196">
        <v>0</v>
      </c>
      <c r="F93" s="196">
        <v>17478.13</v>
      </c>
      <c r="G93" s="30"/>
      <c r="H93" s="104"/>
    </row>
    <row r="94" spans="1:8" ht="12.75">
      <c r="A94" s="38" t="s">
        <v>85</v>
      </c>
      <c r="B94" s="38" t="s">
        <v>230</v>
      </c>
      <c r="C94" s="54">
        <v>3</v>
      </c>
      <c r="D94" s="34">
        <v>2008</v>
      </c>
      <c r="E94" s="196">
        <v>400</v>
      </c>
      <c r="F94" s="196">
        <v>11000</v>
      </c>
      <c r="G94" s="30"/>
      <c r="H94" s="104"/>
    </row>
    <row r="95" spans="1:8" ht="12.75">
      <c r="A95" s="38" t="s">
        <v>85</v>
      </c>
      <c r="B95" s="38" t="s">
        <v>231</v>
      </c>
      <c r="C95" s="54">
        <v>3</v>
      </c>
      <c r="D95" s="34">
        <v>2008</v>
      </c>
      <c r="E95" s="196">
        <v>0</v>
      </c>
      <c r="F95" s="196">
        <v>18000</v>
      </c>
      <c r="G95" s="30"/>
      <c r="H95" s="104"/>
    </row>
    <row r="96" spans="1:8" ht="12.75">
      <c r="A96" s="38" t="s">
        <v>85</v>
      </c>
      <c r="B96" s="38" t="s">
        <v>232</v>
      </c>
      <c r="C96" s="54">
        <v>4</v>
      </c>
      <c r="D96" s="34">
        <v>2008</v>
      </c>
      <c r="E96" s="196">
        <v>6487.33</v>
      </c>
      <c r="F96" s="196">
        <v>38924</v>
      </c>
      <c r="G96" s="30"/>
      <c r="H96" s="104"/>
    </row>
    <row r="97" spans="1:8" ht="12.75">
      <c r="A97" s="38" t="s">
        <v>85</v>
      </c>
      <c r="B97" s="38" t="s">
        <v>233</v>
      </c>
      <c r="C97" s="54">
        <v>3</v>
      </c>
      <c r="D97" s="34">
        <v>2008</v>
      </c>
      <c r="E97" s="196">
        <v>83.22</v>
      </c>
      <c r="F97" s="196">
        <v>2596.75</v>
      </c>
      <c r="G97" s="30"/>
      <c r="H97" s="104"/>
    </row>
    <row r="98" spans="1:8" ht="12.75">
      <c r="A98" s="38" t="s">
        <v>85</v>
      </c>
      <c r="B98" s="38" t="s">
        <v>234</v>
      </c>
      <c r="C98" s="54">
        <v>4</v>
      </c>
      <c r="D98" s="34" t="s">
        <v>235</v>
      </c>
      <c r="E98" s="196">
        <v>0</v>
      </c>
      <c r="F98" s="196">
        <v>26800</v>
      </c>
      <c r="G98" s="30"/>
      <c r="H98" s="104"/>
    </row>
    <row r="99" spans="1:8" ht="12.75">
      <c r="A99" s="38" t="s">
        <v>85</v>
      </c>
      <c r="B99" s="38" t="s">
        <v>236</v>
      </c>
      <c r="C99" s="54">
        <v>3</v>
      </c>
      <c r="D99" s="34" t="s">
        <v>235</v>
      </c>
      <c r="E99" s="196">
        <v>0</v>
      </c>
      <c r="F99" s="196">
        <v>20301</v>
      </c>
      <c r="G99" s="30"/>
      <c r="H99" s="104"/>
    </row>
    <row r="100" spans="1:8" ht="12.75">
      <c r="A100" s="38" t="s">
        <v>85</v>
      </c>
      <c r="B100" s="38" t="s">
        <v>237</v>
      </c>
      <c r="C100" s="54">
        <v>8</v>
      </c>
      <c r="D100" s="34" t="s">
        <v>235</v>
      </c>
      <c r="E100" s="196">
        <v>0</v>
      </c>
      <c r="F100" s="196">
        <v>81600</v>
      </c>
      <c r="G100" s="30"/>
      <c r="H100" s="104"/>
    </row>
    <row r="101" spans="1:8" ht="25.5">
      <c r="A101" s="38" t="s">
        <v>85</v>
      </c>
      <c r="B101" s="38" t="s">
        <v>238</v>
      </c>
      <c r="C101" s="54">
        <v>6</v>
      </c>
      <c r="D101" s="34" t="s">
        <v>235</v>
      </c>
      <c r="E101" s="196">
        <v>0</v>
      </c>
      <c r="F101" s="196">
        <v>65400</v>
      </c>
      <c r="G101" s="30"/>
      <c r="H101" s="104"/>
    </row>
    <row r="102" spans="1:8" ht="12.75">
      <c r="A102" s="38" t="s">
        <v>85</v>
      </c>
      <c r="B102" s="38" t="s">
        <v>239</v>
      </c>
      <c r="C102" s="54">
        <v>0.75</v>
      </c>
      <c r="D102" s="34" t="s">
        <v>235</v>
      </c>
      <c r="E102" s="196">
        <v>0</v>
      </c>
      <c r="F102" s="196">
        <v>3818</v>
      </c>
      <c r="G102" s="30"/>
      <c r="H102" s="104"/>
    </row>
    <row r="103" spans="1:8" ht="12.75">
      <c r="A103" s="38" t="s">
        <v>85</v>
      </c>
      <c r="B103" s="38" t="s">
        <v>240</v>
      </c>
      <c r="C103" s="54">
        <v>1</v>
      </c>
      <c r="D103" s="34" t="s">
        <v>235</v>
      </c>
      <c r="E103" s="196">
        <v>0</v>
      </c>
      <c r="F103" s="196">
        <v>6500</v>
      </c>
      <c r="G103" s="30"/>
      <c r="H103" s="104"/>
    </row>
    <row r="104" spans="1:8" ht="12.75">
      <c r="A104" s="38" t="s">
        <v>85</v>
      </c>
      <c r="B104" s="38" t="s">
        <v>241</v>
      </c>
      <c r="C104" s="54">
        <v>1</v>
      </c>
      <c r="D104" s="34" t="s">
        <v>235</v>
      </c>
      <c r="E104" s="196">
        <v>0</v>
      </c>
      <c r="F104" s="196">
        <v>6500</v>
      </c>
      <c r="G104" s="30"/>
      <c r="H104" s="104"/>
    </row>
    <row r="105" spans="1:8" ht="14.25" customHeight="1">
      <c r="A105" s="38" t="s">
        <v>85</v>
      </c>
      <c r="B105" s="38" t="s">
        <v>242</v>
      </c>
      <c r="C105" s="54">
        <v>9</v>
      </c>
      <c r="D105" s="34" t="s">
        <v>235</v>
      </c>
      <c r="E105" s="196">
        <v>0</v>
      </c>
      <c r="F105" s="196">
        <v>44100</v>
      </c>
      <c r="G105" s="30"/>
      <c r="H105" s="104"/>
    </row>
    <row r="106" spans="1:8" ht="28.5" customHeight="1">
      <c r="A106" s="38" t="s">
        <v>85</v>
      </c>
      <c r="B106" s="38" t="s">
        <v>282</v>
      </c>
      <c r="C106" s="54">
        <v>0</v>
      </c>
      <c r="D106" s="34">
        <v>2011</v>
      </c>
      <c r="E106" s="196">
        <v>0</v>
      </c>
      <c r="F106" s="196">
        <v>14400</v>
      </c>
      <c r="G106" s="30"/>
      <c r="H106" s="104"/>
    </row>
    <row r="107" spans="1:8" ht="12.75">
      <c r="A107" s="38" t="s">
        <v>85</v>
      </c>
      <c r="B107" s="38" t="s">
        <v>243</v>
      </c>
      <c r="C107" s="54">
        <v>0</v>
      </c>
      <c r="D107" s="34"/>
      <c r="E107" s="196">
        <v>0</v>
      </c>
      <c r="F107" s="196">
        <v>0</v>
      </c>
      <c r="G107" s="30"/>
      <c r="H107" s="104"/>
    </row>
    <row r="108" spans="1:8" ht="25.5">
      <c r="A108" s="38" t="s">
        <v>85</v>
      </c>
      <c r="B108" s="38" t="s">
        <v>244</v>
      </c>
      <c r="C108" s="54">
        <v>0.5</v>
      </c>
      <c r="D108" s="34"/>
      <c r="E108" s="196">
        <v>0</v>
      </c>
      <c r="F108" s="196">
        <v>0</v>
      </c>
      <c r="G108" s="193" t="s">
        <v>245</v>
      </c>
      <c r="H108" s="194"/>
    </row>
    <row r="109" spans="1:8" ht="25.5">
      <c r="A109" s="38" t="s">
        <v>85</v>
      </c>
      <c r="B109" s="38" t="s">
        <v>246</v>
      </c>
      <c r="C109" s="54">
        <v>0.5</v>
      </c>
      <c r="D109" s="34"/>
      <c r="E109" s="196">
        <v>0</v>
      </c>
      <c r="F109" s="196">
        <v>0</v>
      </c>
      <c r="G109" s="193" t="s">
        <v>245</v>
      </c>
      <c r="H109" s="194"/>
    </row>
    <row r="110" spans="1:8" ht="25.5">
      <c r="A110" s="38" t="s">
        <v>85</v>
      </c>
      <c r="B110" s="38" t="s">
        <v>247</v>
      </c>
      <c r="C110" s="54">
        <v>1.25</v>
      </c>
      <c r="D110" s="34"/>
      <c r="E110" s="196">
        <v>0</v>
      </c>
      <c r="F110" s="196">
        <v>0</v>
      </c>
      <c r="G110" s="193" t="s">
        <v>245</v>
      </c>
      <c r="H110" s="194"/>
    </row>
    <row r="111" spans="1:8" ht="12.75">
      <c r="A111" s="38" t="s">
        <v>85</v>
      </c>
      <c r="B111" s="38" t="s">
        <v>248</v>
      </c>
      <c r="C111" s="54">
        <v>2</v>
      </c>
      <c r="D111" s="34" t="s">
        <v>235</v>
      </c>
      <c r="E111" s="196">
        <v>0</v>
      </c>
      <c r="F111" s="196">
        <v>10624</v>
      </c>
      <c r="G111" s="30"/>
      <c r="H111" s="104"/>
    </row>
    <row r="112" spans="1:8" ht="12.75">
      <c r="A112" s="38" t="s">
        <v>85</v>
      </c>
      <c r="B112" s="38" t="s">
        <v>249</v>
      </c>
      <c r="C112" s="54">
        <v>2</v>
      </c>
      <c r="D112" s="34" t="s">
        <v>235</v>
      </c>
      <c r="E112" s="196">
        <v>0</v>
      </c>
      <c r="F112" s="196">
        <v>10624</v>
      </c>
      <c r="G112" s="30"/>
      <c r="H112" s="104"/>
    </row>
    <row r="113" spans="1:8" ht="12.75">
      <c r="A113" s="38" t="s">
        <v>85</v>
      </c>
      <c r="B113" s="38" t="s">
        <v>250</v>
      </c>
      <c r="C113" s="54">
        <v>1</v>
      </c>
      <c r="D113" s="34" t="s">
        <v>235</v>
      </c>
      <c r="E113" s="196">
        <v>0</v>
      </c>
      <c r="F113" s="196">
        <v>5000</v>
      </c>
      <c r="G113" s="30"/>
      <c r="H113" s="104"/>
    </row>
    <row r="114" spans="1:8" ht="12.75">
      <c r="A114" s="38" t="s">
        <v>85</v>
      </c>
      <c r="B114" s="38" t="s">
        <v>251</v>
      </c>
      <c r="C114" s="54">
        <v>3</v>
      </c>
      <c r="D114" s="34" t="s">
        <v>235</v>
      </c>
      <c r="E114" s="196">
        <v>0</v>
      </c>
      <c r="F114" s="196">
        <v>15000</v>
      </c>
      <c r="G114" s="30"/>
      <c r="H114" s="104"/>
    </row>
    <row r="115" spans="1:8" ht="12.75">
      <c r="A115" s="38" t="s">
        <v>85</v>
      </c>
      <c r="B115" s="38" t="s">
        <v>252</v>
      </c>
      <c r="C115" s="54">
        <v>1</v>
      </c>
      <c r="D115" s="34" t="s">
        <v>235</v>
      </c>
      <c r="E115" s="196">
        <v>0</v>
      </c>
      <c r="F115" s="196">
        <v>5000</v>
      </c>
      <c r="G115" s="30"/>
      <c r="H115" s="104"/>
    </row>
    <row r="116" spans="1:8" ht="12.75">
      <c r="A116" s="38" t="s">
        <v>85</v>
      </c>
      <c r="B116" s="38" t="s">
        <v>253</v>
      </c>
      <c r="C116" s="54">
        <v>1</v>
      </c>
      <c r="D116" s="34" t="s">
        <v>235</v>
      </c>
      <c r="E116" s="196">
        <v>0</v>
      </c>
      <c r="F116" s="196">
        <v>5000</v>
      </c>
      <c r="G116" s="30"/>
      <c r="H116" s="104"/>
    </row>
    <row r="117" spans="1:8" ht="12.75">
      <c r="A117" s="38" t="s">
        <v>85</v>
      </c>
      <c r="B117" s="38" t="s">
        <v>254</v>
      </c>
      <c r="C117" s="54">
        <v>1</v>
      </c>
      <c r="D117" s="34" t="s">
        <v>235</v>
      </c>
      <c r="E117" s="196">
        <v>0</v>
      </c>
      <c r="F117" s="196">
        <v>5000</v>
      </c>
      <c r="G117" s="30"/>
      <c r="H117" s="104"/>
    </row>
    <row r="118" spans="1:8" ht="12.75">
      <c r="A118" s="38" t="s">
        <v>85</v>
      </c>
      <c r="B118" s="38" t="s">
        <v>255</v>
      </c>
      <c r="C118" s="54">
        <v>3</v>
      </c>
      <c r="D118" s="34" t="s">
        <v>235</v>
      </c>
      <c r="E118" s="196">
        <v>0</v>
      </c>
      <c r="F118" s="196">
        <v>14700</v>
      </c>
      <c r="G118" s="30"/>
      <c r="H118" s="104"/>
    </row>
    <row r="119" spans="1:8" ht="12.75">
      <c r="A119" s="38" t="s">
        <v>85</v>
      </c>
      <c r="B119" s="38" t="s">
        <v>256</v>
      </c>
      <c r="C119" s="54">
        <v>3</v>
      </c>
      <c r="D119" s="34" t="s">
        <v>235</v>
      </c>
      <c r="E119" s="196">
        <v>0</v>
      </c>
      <c r="F119" s="196">
        <v>12291</v>
      </c>
      <c r="G119" s="30"/>
      <c r="H119" s="104"/>
    </row>
    <row r="120" spans="1:8" ht="12.75">
      <c r="A120" s="38" t="s">
        <v>85</v>
      </c>
      <c r="B120" s="38" t="s">
        <v>257</v>
      </c>
      <c r="C120" s="54">
        <v>2</v>
      </c>
      <c r="D120" s="34">
        <v>2010</v>
      </c>
      <c r="E120" s="196">
        <v>0</v>
      </c>
      <c r="F120" s="196">
        <v>9600</v>
      </c>
      <c r="G120" s="30"/>
      <c r="H120" s="104"/>
    </row>
    <row r="121" spans="1:8" ht="12.75">
      <c r="A121" s="38" t="s">
        <v>85</v>
      </c>
      <c r="B121" s="38" t="s">
        <v>258</v>
      </c>
      <c r="C121" s="54">
        <v>6</v>
      </c>
      <c r="D121" s="34">
        <v>2010</v>
      </c>
      <c r="E121" s="196">
        <v>0</v>
      </c>
      <c r="F121" s="196">
        <v>25740</v>
      </c>
      <c r="G121" s="30"/>
      <c r="H121" s="104"/>
    </row>
    <row r="122" spans="1:8" ht="25.5">
      <c r="A122" s="38" t="s">
        <v>85</v>
      </c>
      <c r="B122" s="38" t="s">
        <v>259</v>
      </c>
      <c r="C122" s="54">
        <v>0</v>
      </c>
      <c r="D122" s="34">
        <v>2011</v>
      </c>
      <c r="E122" s="196">
        <v>0</v>
      </c>
      <c r="F122" s="196">
        <v>25260</v>
      </c>
      <c r="G122" s="30"/>
      <c r="H122" s="104"/>
    </row>
    <row r="123" spans="1:8" ht="12.75">
      <c r="A123" s="38" t="s">
        <v>85</v>
      </c>
      <c r="B123" s="38" t="s">
        <v>260</v>
      </c>
      <c r="C123" s="54">
        <v>12</v>
      </c>
      <c r="D123" s="34">
        <v>2010</v>
      </c>
      <c r="E123" s="196">
        <v>0</v>
      </c>
      <c r="F123" s="196">
        <v>55200</v>
      </c>
      <c r="G123" s="30"/>
      <c r="H123" s="104"/>
    </row>
    <row r="124" spans="1:8" ht="25.5">
      <c r="A124" s="38" t="s">
        <v>85</v>
      </c>
      <c r="B124" s="38" t="s">
        <v>261</v>
      </c>
      <c r="C124" s="54">
        <v>0</v>
      </c>
      <c r="D124" s="34">
        <v>2011</v>
      </c>
      <c r="E124" s="196">
        <v>0</v>
      </c>
      <c r="F124" s="196">
        <v>46800</v>
      </c>
      <c r="G124" s="30"/>
      <c r="H124" s="104"/>
    </row>
    <row r="125" spans="1:8" ht="12.75">
      <c r="A125" s="38" t="s">
        <v>85</v>
      </c>
      <c r="B125" s="38" t="s">
        <v>262</v>
      </c>
      <c r="C125" s="54">
        <v>3</v>
      </c>
      <c r="D125" s="34">
        <v>2010</v>
      </c>
      <c r="E125" s="196">
        <v>0</v>
      </c>
      <c r="F125" s="196">
        <v>14400</v>
      </c>
      <c r="G125" s="30"/>
      <c r="H125" s="104"/>
    </row>
    <row r="126" spans="1:8" ht="12.75">
      <c r="A126" s="38" t="s">
        <v>85</v>
      </c>
      <c r="B126" s="38" t="s">
        <v>263</v>
      </c>
      <c r="C126" s="54">
        <v>4</v>
      </c>
      <c r="D126" s="34">
        <v>2010</v>
      </c>
      <c r="E126" s="196">
        <v>0</v>
      </c>
      <c r="F126" s="196">
        <v>19600</v>
      </c>
      <c r="G126" s="30"/>
      <c r="H126" s="104"/>
    </row>
    <row r="127" spans="1:8" ht="12.75">
      <c r="A127" s="38" t="s">
        <v>85</v>
      </c>
      <c r="B127" s="38" t="s">
        <v>264</v>
      </c>
      <c r="C127" s="54">
        <v>1</v>
      </c>
      <c r="D127" s="34">
        <v>2010</v>
      </c>
      <c r="E127" s="196">
        <v>0</v>
      </c>
      <c r="F127" s="196">
        <v>4800</v>
      </c>
      <c r="G127" s="30"/>
      <c r="H127" s="104"/>
    </row>
    <row r="128" spans="1:8" ht="25.5">
      <c r="A128" s="38" t="s">
        <v>85</v>
      </c>
      <c r="B128" s="38" t="s">
        <v>265</v>
      </c>
      <c r="C128" s="54">
        <v>2</v>
      </c>
      <c r="D128" s="34">
        <v>2010</v>
      </c>
      <c r="E128" s="196">
        <v>0</v>
      </c>
      <c r="F128" s="196">
        <v>19800</v>
      </c>
      <c r="G128" s="30"/>
      <c r="H128" s="104"/>
    </row>
    <row r="129" spans="1:8" ht="12.75">
      <c r="A129" s="38" t="s">
        <v>85</v>
      </c>
      <c r="B129" s="38" t="s">
        <v>266</v>
      </c>
      <c r="C129" s="54">
        <v>5</v>
      </c>
      <c r="D129" s="34">
        <v>2010</v>
      </c>
      <c r="E129" s="196">
        <v>0</v>
      </c>
      <c r="F129" s="196">
        <v>29655</v>
      </c>
      <c r="G129" s="30"/>
      <c r="H129" s="104"/>
    </row>
    <row r="130" spans="1:8" ht="12.75">
      <c r="A130" s="38" t="s">
        <v>85</v>
      </c>
      <c r="B130" s="38" t="s">
        <v>267</v>
      </c>
      <c r="C130" s="54">
        <v>1</v>
      </c>
      <c r="D130" s="34">
        <v>2010</v>
      </c>
      <c r="E130" s="196">
        <v>0</v>
      </c>
      <c r="F130" s="196">
        <v>4416</v>
      </c>
      <c r="G130" s="30"/>
      <c r="H130" s="104"/>
    </row>
    <row r="131" spans="1:8" ht="25.5">
      <c r="A131" s="38" t="s">
        <v>85</v>
      </c>
      <c r="B131" s="38" t="s">
        <v>268</v>
      </c>
      <c r="C131" s="54">
        <v>1</v>
      </c>
      <c r="D131" s="34">
        <v>2010</v>
      </c>
      <c r="E131" s="196">
        <v>0</v>
      </c>
      <c r="F131" s="196">
        <v>6500</v>
      </c>
      <c r="G131" s="30"/>
      <c r="H131" s="104"/>
    </row>
    <row r="132" spans="1:8" ht="25.5">
      <c r="A132" s="38" t="s">
        <v>85</v>
      </c>
      <c r="B132" s="38" t="s">
        <v>269</v>
      </c>
      <c r="C132" s="54">
        <v>3</v>
      </c>
      <c r="D132" s="34">
        <v>2010</v>
      </c>
      <c r="E132" s="196">
        <v>0</v>
      </c>
      <c r="F132" s="196">
        <v>15000</v>
      </c>
      <c r="G132" s="30"/>
      <c r="H132" s="104"/>
    </row>
    <row r="133" spans="1:8" ht="25.5">
      <c r="A133" s="38" t="s">
        <v>85</v>
      </c>
      <c r="B133" s="38" t="s">
        <v>270</v>
      </c>
      <c r="C133" s="54">
        <v>26</v>
      </c>
      <c r="D133" s="34">
        <v>2010</v>
      </c>
      <c r="E133" s="196">
        <v>0</v>
      </c>
      <c r="F133" s="196">
        <v>107588</v>
      </c>
      <c r="G133" s="30"/>
      <c r="H133" s="104"/>
    </row>
    <row r="134" spans="1:8" ht="12.75">
      <c r="A134" s="38" t="s">
        <v>85</v>
      </c>
      <c r="B134" s="38" t="s">
        <v>271</v>
      </c>
      <c r="C134" s="54">
        <v>5</v>
      </c>
      <c r="D134" s="34">
        <v>2011</v>
      </c>
      <c r="E134" s="196">
        <v>49980</v>
      </c>
      <c r="F134" s="196">
        <v>49980</v>
      </c>
      <c r="G134" s="30"/>
      <c r="H134" s="104"/>
    </row>
    <row r="135" spans="1:8" ht="25.5">
      <c r="A135" s="38" t="s">
        <v>85</v>
      </c>
      <c r="B135" s="38" t="s">
        <v>272</v>
      </c>
      <c r="C135" s="54">
        <v>5</v>
      </c>
      <c r="D135" s="34">
        <v>2011</v>
      </c>
      <c r="E135" s="196">
        <v>50450</v>
      </c>
      <c r="F135" s="196">
        <v>50450</v>
      </c>
      <c r="G135" s="30"/>
      <c r="H135" s="104"/>
    </row>
    <row r="136" spans="1:8" ht="12.75">
      <c r="A136" s="38" t="s">
        <v>85</v>
      </c>
      <c r="B136" s="38" t="s">
        <v>273</v>
      </c>
      <c r="C136" s="54">
        <v>2</v>
      </c>
      <c r="D136" s="34">
        <v>2011</v>
      </c>
      <c r="E136" s="196">
        <v>17000</v>
      </c>
      <c r="F136" s="196">
        <v>17000</v>
      </c>
      <c r="G136" s="30"/>
      <c r="H136" s="104"/>
    </row>
    <row r="137" spans="1:8" ht="25.5">
      <c r="A137" s="38" t="s">
        <v>85</v>
      </c>
      <c r="B137" s="38" t="s">
        <v>274</v>
      </c>
      <c r="C137" s="54">
        <v>3</v>
      </c>
      <c r="D137" s="34">
        <v>2011</v>
      </c>
      <c r="E137" s="196">
        <v>25500</v>
      </c>
      <c r="F137" s="196">
        <v>25500</v>
      </c>
      <c r="G137" s="30"/>
      <c r="H137" s="104"/>
    </row>
    <row r="138" spans="1:8" ht="12.75">
      <c r="A138" s="38" t="s">
        <v>85</v>
      </c>
      <c r="B138" s="38" t="s">
        <v>275</v>
      </c>
      <c r="C138" s="54">
        <v>1</v>
      </c>
      <c r="D138" s="34">
        <v>2011</v>
      </c>
      <c r="E138" s="196">
        <v>8500</v>
      </c>
      <c r="F138" s="196">
        <v>8500</v>
      </c>
      <c r="G138" s="30"/>
      <c r="H138" s="104"/>
    </row>
    <row r="139" spans="1:8" ht="25.5">
      <c r="A139" s="38" t="s">
        <v>85</v>
      </c>
      <c r="B139" s="38" t="s">
        <v>276</v>
      </c>
      <c r="C139" s="54">
        <v>1</v>
      </c>
      <c r="D139" s="34">
        <v>2011</v>
      </c>
      <c r="E139" s="196">
        <v>8500</v>
      </c>
      <c r="F139" s="196">
        <v>8500</v>
      </c>
      <c r="G139" s="30"/>
      <c r="H139" s="104"/>
    </row>
    <row r="140" spans="1:8" ht="25.5">
      <c r="A140" s="38" t="s">
        <v>85</v>
      </c>
      <c r="B140" s="38" t="s">
        <v>277</v>
      </c>
      <c r="C140" s="54">
        <v>2</v>
      </c>
      <c r="D140" s="34">
        <v>2011</v>
      </c>
      <c r="E140" s="196">
        <v>17000</v>
      </c>
      <c r="F140" s="196">
        <v>17000</v>
      </c>
      <c r="G140" s="30"/>
      <c r="H140" s="104"/>
    </row>
    <row r="141" spans="1:8" ht="51">
      <c r="A141" s="38" t="s">
        <v>85</v>
      </c>
      <c r="B141" s="38" t="s">
        <v>278</v>
      </c>
      <c r="C141" s="54">
        <v>3</v>
      </c>
      <c r="D141" s="34">
        <v>2011</v>
      </c>
      <c r="E141" s="197">
        <v>0</v>
      </c>
      <c r="F141" s="196">
        <v>30000</v>
      </c>
      <c r="G141" s="195" t="s">
        <v>279</v>
      </c>
      <c r="H141" s="104"/>
    </row>
    <row r="142" spans="1:8" ht="12.75">
      <c r="A142" s="38" t="s">
        <v>85</v>
      </c>
      <c r="B142" s="38" t="s">
        <v>280</v>
      </c>
      <c r="C142" s="54">
        <v>5</v>
      </c>
      <c r="D142" s="34">
        <v>2011</v>
      </c>
      <c r="E142" s="196">
        <v>37500</v>
      </c>
      <c r="F142" s="196">
        <v>37500</v>
      </c>
      <c r="G142" s="30"/>
      <c r="H142" s="104"/>
    </row>
    <row r="143" spans="1:8" ht="51">
      <c r="A143" s="38" t="s">
        <v>85</v>
      </c>
      <c r="B143" s="38" t="s">
        <v>281</v>
      </c>
      <c r="C143" s="54">
        <v>1</v>
      </c>
      <c r="D143" s="34">
        <v>2011</v>
      </c>
      <c r="E143" s="196">
        <v>0</v>
      </c>
      <c r="F143" s="196">
        <v>8040</v>
      </c>
      <c r="G143" s="195" t="s">
        <v>279</v>
      </c>
      <c r="H143" s="104"/>
    </row>
    <row r="144" spans="1:8" ht="12.75">
      <c r="A144" s="288" t="s">
        <v>88</v>
      </c>
      <c r="B144" s="289"/>
      <c r="C144" s="18">
        <f>SUM(C90:C143)</f>
        <v>176</v>
      </c>
      <c r="D144" s="18"/>
      <c r="E144" s="198">
        <f>SUM(E90:E143)</f>
        <v>250593.55</v>
      </c>
      <c r="F144" s="198">
        <f>SUM(F90:F143)</f>
        <v>1173585.43</v>
      </c>
      <c r="G144" s="135"/>
      <c r="H144" s="104"/>
    </row>
    <row r="145" spans="1:8" ht="12.75">
      <c r="A145" s="53" t="s">
        <v>77</v>
      </c>
      <c r="B145" s="38" t="s">
        <v>293</v>
      </c>
      <c r="C145" s="54">
        <v>8</v>
      </c>
      <c r="D145" s="54">
        <v>2009</v>
      </c>
      <c r="E145" s="54">
        <v>0</v>
      </c>
      <c r="F145" s="196">
        <v>71341.12</v>
      </c>
      <c r="G145" s="302" t="s">
        <v>304</v>
      </c>
      <c r="H145" s="104"/>
    </row>
    <row r="146" spans="1:8" ht="12.75">
      <c r="A146" s="53" t="s">
        <v>77</v>
      </c>
      <c r="B146" s="38" t="s">
        <v>294</v>
      </c>
      <c r="C146" s="54">
        <v>1</v>
      </c>
      <c r="D146" s="54">
        <v>2009</v>
      </c>
      <c r="E146" s="54">
        <v>0</v>
      </c>
      <c r="F146" s="196">
        <v>8917.64</v>
      </c>
      <c r="G146" s="303"/>
      <c r="H146" s="104"/>
    </row>
    <row r="147" spans="1:8" ht="12.75">
      <c r="A147" s="53" t="s">
        <v>77</v>
      </c>
      <c r="B147" s="38" t="s">
        <v>295</v>
      </c>
      <c r="C147" s="54">
        <v>10</v>
      </c>
      <c r="D147" s="54">
        <v>2009</v>
      </c>
      <c r="E147" s="54">
        <v>0</v>
      </c>
      <c r="F147" s="196">
        <v>104414.6</v>
      </c>
      <c r="G147" s="303"/>
      <c r="H147" s="104"/>
    </row>
    <row r="148" spans="1:8" ht="25.5" customHeight="1">
      <c r="A148" s="53" t="s">
        <v>77</v>
      </c>
      <c r="B148" s="35" t="s">
        <v>305</v>
      </c>
      <c r="C148" s="54">
        <v>5</v>
      </c>
      <c r="D148" s="54">
        <v>2010</v>
      </c>
      <c r="E148" s="54">
        <v>0</v>
      </c>
      <c r="F148" s="196">
        <v>40000</v>
      </c>
      <c r="G148" s="303"/>
      <c r="H148" s="104"/>
    </row>
    <row r="149" spans="1:8" ht="25.5">
      <c r="A149" s="53" t="s">
        <v>77</v>
      </c>
      <c r="B149" s="38" t="s">
        <v>296</v>
      </c>
      <c r="C149" s="54">
        <v>10</v>
      </c>
      <c r="D149" s="54">
        <v>2010</v>
      </c>
      <c r="E149" s="54">
        <v>0</v>
      </c>
      <c r="F149" s="196">
        <v>80000</v>
      </c>
      <c r="G149" s="304"/>
      <c r="H149" s="104"/>
    </row>
    <row r="150" spans="1:8" ht="38.25" customHeight="1">
      <c r="A150" s="53" t="s">
        <v>77</v>
      </c>
      <c r="B150" s="35" t="s">
        <v>306</v>
      </c>
      <c r="C150" s="54">
        <v>4</v>
      </c>
      <c r="D150" s="54">
        <v>2011</v>
      </c>
      <c r="E150" s="54">
        <v>0</v>
      </c>
      <c r="F150" s="196">
        <v>32000</v>
      </c>
      <c r="G150" s="30"/>
      <c r="H150" s="104"/>
    </row>
    <row r="151" spans="1:8" ht="51">
      <c r="A151" s="53" t="s">
        <v>77</v>
      </c>
      <c r="B151" s="38" t="s">
        <v>307</v>
      </c>
      <c r="C151" s="54">
        <v>3</v>
      </c>
      <c r="D151" s="54">
        <v>2011</v>
      </c>
      <c r="E151" s="54">
        <v>0</v>
      </c>
      <c r="F151" s="196">
        <v>27900</v>
      </c>
      <c r="G151" s="30"/>
      <c r="H151" s="104"/>
    </row>
    <row r="152" spans="1:8" ht="12.75">
      <c r="A152" s="288" t="s">
        <v>79</v>
      </c>
      <c r="B152" s="289"/>
      <c r="C152" s="18">
        <f>SUM(C145:C151)</f>
        <v>41</v>
      </c>
      <c r="D152" s="18"/>
      <c r="E152" s="18">
        <f>SUM(E145:E151)</f>
        <v>0</v>
      </c>
      <c r="F152" s="198">
        <f>SUM(F145:F151)</f>
        <v>364573.36</v>
      </c>
      <c r="G152" s="135"/>
      <c r="H152" s="104"/>
    </row>
    <row r="153" spans="1:8" ht="12.75">
      <c r="A153" s="47" t="s">
        <v>4</v>
      </c>
      <c r="B153" s="55" t="s">
        <v>309</v>
      </c>
      <c r="C153" s="54">
        <v>20</v>
      </c>
      <c r="D153" s="54">
        <v>2009</v>
      </c>
      <c r="E153" s="54">
        <v>0</v>
      </c>
      <c r="F153" s="54">
        <v>124000</v>
      </c>
      <c r="G153" s="302" t="s">
        <v>338</v>
      </c>
      <c r="H153" s="104"/>
    </row>
    <row r="154" spans="1:8" ht="12.75">
      <c r="A154" s="47" t="s">
        <v>4</v>
      </c>
      <c r="B154" s="55" t="s">
        <v>310</v>
      </c>
      <c r="C154" s="54">
        <v>7</v>
      </c>
      <c r="D154" s="54">
        <v>2009</v>
      </c>
      <c r="E154" s="54">
        <v>0</v>
      </c>
      <c r="F154" s="54">
        <v>79100</v>
      </c>
      <c r="G154" s="303"/>
      <c r="H154" s="104"/>
    </row>
    <row r="155" spans="1:8" ht="12.75">
      <c r="A155" s="47" t="s">
        <v>4</v>
      </c>
      <c r="B155" s="55" t="s">
        <v>311</v>
      </c>
      <c r="C155" s="54">
        <v>10</v>
      </c>
      <c r="D155" s="54">
        <v>2009</v>
      </c>
      <c r="E155" s="54">
        <v>0</v>
      </c>
      <c r="F155" s="54">
        <v>90000</v>
      </c>
      <c r="G155" s="303"/>
      <c r="H155" s="104"/>
    </row>
    <row r="156" spans="1:8" ht="12.75">
      <c r="A156" s="47" t="s">
        <v>4</v>
      </c>
      <c r="B156" s="55" t="s">
        <v>312</v>
      </c>
      <c r="C156" s="54">
        <v>10</v>
      </c>
      <c r="D156" s="54">
        <v>2009</v>
      </c>
      <c r="E156" s="54">
        <v>0</v>
      </c>
      <c r="F156" s="54">
        <v>75000</v>
      </c>
      <c r="G156" s="303"/>
      <c r="H156" s="104"/>
    </row>
    <row r="157" spans="1:8" ht="12.75">
      <c r="A157" s="47" t="s">
        <v>4</v>
      </c>
      <c r="B157" s="55" t="s">
        <v>313</v>
      </c>
      <c r="C157" s="54">
        <v>10</v>
      </c>
      <c r="D157" s="54">
        <v>2009</v>
      </c>
      <c r="E157" s="54">
        <v>0</v>
      </c>
      <c r="F157" s="54">
        <v>90000</v>
      </c>
      <c r="G157" s="303"/>
      <c r="H157" s="104"/>
    </row>
    <row r="158" spans="1:8" ht="12.75">
      <c r="A158" s="47" t="s">
        <v>4</v>
      </c>
      <c r="B158" s="55" t="s">
        <v>314</v>
      </c>
      <c r="C158" s="54">
        <v>13</v>
      </c>
      <c r="D158" s="54">
        <v>2009</v>
      </c>
      <c r="E158" s="54">
        <v>0</v>
      </c>
      <c r="F158" s="54">
        <v>139100</v>
      </c>
      <c r="G158" s="303"/>
      <c r="H158" s="104"/>
    </row>
    <row r="159" spans="1:8" ht="12.75">
      <c r="A159" s="47" t="s">
        <v>4</v>
      </c>
      <c r="B159" s="55" t="s">
        <v>315</v>
      </c>
      <c r="C159" s="54">
        <v>2</v>
      </c>
      <c r="D159" s="54">
        <v>2009</v>
      </c>
      <c r="E159" s="54">
        <v>0</v>
      </c>
      <c r="F159" s="54">
        <v>22000</v>
      </c>
      <c r="G159" s="303"/>
      <c r="H159" s="104"/>
    </row>
    <row r="160" spans="1:8" ht="12.75">
      <c r="A160" s="47" t="s">
        <v>4</v>
      </c>
      <c r="B160" s="55" t="s">
        <v>316</v>
      </c>
      <c r="C160" s="54">
        <v>5</v>
      </c>
      <c r="D160" s="54">
        <v>2009</v>
      </c>
      <c r="E160" s="54">
        <v>0</v>
      </c>
      <c r="F160" s="54">
        <v>47500</v>
      </c>
      <c r="G160" s="303"/>
      <c r="H160" s="104"/>
    </row>
    <row r="161" spans="1:8" ht="12.75">
      <c r="A161" s="47" t="s">
        <v>4</v>
      </c>
      <c r="B161" s="55" t="s">
        <v>317</v>
      </c>
      <c r="C161" s="54">
        <v>10</v>
      </c>
      <c r="D161" s="54">
        <v>2009</v>
      </c>
      <c r="E161" s="54">
        <v>0</v>
      </c>
      <c r="F161" s="54">
        <v>90000</v>
      </c>
      <c r="G161" s="303"/>
      <c r="H161" s="104"/>
    </row>
    <row r="162" spans="1:8" ht="12.75">
      <c r="A162" s="47" t="s">
        <v>4</v>
      </c>
      <c r="B162" s="55" t="s">
        <v>318</v>
      </c>
      <c r="C162" s="54">
        <v>10</v>
      </c>
      <c r="D162" s="54">
        <v>2009</v>
      </c>
      <c r="E162" s="54">
        <v>0</v>
      </c>
      <c r="F162" s="54">
        <v>80000</v>
      </c>
      <c r="G162" s="303"/>
      <c r="H162" s="104"/>
    </row>
    <row r="163" spans="1:8" ht="12.75">
      <c r="A163" s="47" t="s">
        <v>4</v>
      </c>
      <c r="B163" s="55" t="s">
        <v>319</v>
      </c>
      <c r="C163" s="54">
        <v>8</v>
      </c>
      <c r="D163" s="54">
        <v>2009</v>
      </c>
      <c r="E163" s="54">
        <v>0</v>
      </c>
      <c r="F163" s="54">
        <v>40000</v>
      </c>
      <c r="G163" s="303"/>
      <c r="H163" s="104"/>
    </row>
    <row r="164" spans="1:8" ht="12.75">
      <c r="A164" s="47" t="s">
        <v>4</v>
      </c>
      <c r="B164" s="55" t="s">
        <v>320</v>
      </c>
      <c r="C164" s="54">
        <v>15</v>
      </c>
      <c r="D164" s="54">
        <v>2009</v>
      </c>
      <c r="E164" s="54">
        <v>0</v>
      </c>
      <c r="F164" s="54">
        <v>149520</v>
      </c>
      <c r="G164" s="303"/>
      <c r="H164" s="104"/>
    </row>
    <row r="165" spans="1:8" ht="12.75">
      <c r="A165" s="47" t="s">
        <v>4</v>
      </c>
      <c r="B165" s="55" t="s">
        <v>321</v>
      </c>
      <c r="C165" s="54">
        <v>6</v>
      </c>
      <c r="D165" s="54">
        <v>2009</v>
      </c>
      <c r="E165" s="54">
        <v>0</v>
      </c>
      <c r="F165" s="54">
        <v>58446</v>
      </c>
      <c r="G165" s="303"/>
      <c r="H165" s="104"/>
    </row>
    <row r="166" spans="1:8" ht="12.75">
      <c r="A166" s="47" t="s">
        <v>4</v>
      </c>
      <c r="B166" s="55" t="s">
        <v>322</v>
      </c>
      <c r="C166" s="54">
        <v>10</v>
      </c>
      <c r="D166" s="54">
        <v>2009</v>
      </c>
      <c r="E166" s="54">
        <v>0</v>
      </c>
      <c r="F166" s="54">
        <v>90000</v>
      </c>
      <c r="G166" s="303"/>
      <c r="H166" s="104"/>
    </row>
    <row r="167" spans="1:8" ht="12.75">
      <c r="A167" s="47" t="s">
        <v>4</v>
      </c>
      <c r="B167" s="55" t="s">
        <v>323</v>
      </c>
      <c r="C167" s="54">
        <v>4</v>
      </c>
      <c r="D167" s="54">
        <v>2010</v>
      </c>
      <c r="E167" s="54">
        <v>0</v>
      </c>
      <c r="F167" s="54">
        <v>32800</v>
      </c>
      <c r="G167" s="303"/>
      <c r="H167" s="104"/>
    </row>
    <row r="168" spans="1:8" ht="12.75">
      <c r="A168" s="47" t="s">
        <v>4</v>
      </c>
      <c r="B168" s="55" t="s">
        <v>324</v>
      </c>
      <c r="C168" s="54">
        <v>13</v>
      </c>
      <c r="D168" s="54">
        <v>2010</v>
      </c>
      <c r="E168" s="54">
        <v>0</v>
      </c>
      <c r="F168" s="54">
        <v>117000</v>
      </c>
      <c r="G168" s="303"/>
      <c r="H168" s="104"/>
    </row>
    <row r="169" spans="1:8" ht="12.75">
      <c r="A169" s="47" t="s">
        <v>4</v>
      </c>
      <c r="B169" s="55" t="s">
        <v>325</v>
      </c>
      <c r="C169" s="54">
        <v>15</v>
      </c>
      <c r="D169" s="54">
        <v>2010</v>
      </c>
      <c r="E169" s="54">
        <v>0</v>
      </c>
      <c r="F169" s="54">
        <v>75000</v>
      </c>
      <c r="G169" s="303"/>
      <c r="H169" s="104"/>
    </row>
    <row r="170" spans="1:8" ht="12.75">
      <c r="A170" s="47" t="s">
        <v>4</v>
      </c>
      <c r="B170" s="55" t="s">
        <v>326</v>
      </c>
      <c r="C170" s="54">
        <v>13</v>
      </c>
      <c r="D170" s="54">
        <v>2010</v>
      </c>
      <c r="E170" s="54">
        <v>0</v>
      </c>
      <c r="F170" s="54">
        <v>130000</v>
      </c>
      <c r="G170" s="303"/>
      <c r="H170" s="104"/>
    </row>
    <row r="171" spans="1:8" ht="12.75">
      <c r="A171" s="47" t="s">
        <v>4</v>
      </c>
      <c r="B171" s="55" t="s">
        <v>327</v>
      </c>
      <c r="C171" s="54">
        <v>6</v>
      </c>
      <c r="D171" s="54">
        <v>2010</v>
      </c>
      <c r="E171" s="54">
        <v>0</v>
      </c>
      <c r="F171" s="54">
        <v>66000</v>
      </c>
      <c r="G171" s="303"/>
      <c r="H171" s="104"/>
    </row>
    <row r="172" spans="1:8" ht="12.75">
      <c r="A172" s="47" t="s">
        <v>4</v>
      </c>
      <c r="B172" s="55" t="s">
        <v>328</v>
      </c>
      <c r="C172" s="54">
        <v>9</v>
      </c>
      <c r="D172" s="54">
        <v>2010</v>
      </c>
      <c r="E172" s="54">
        <v>0</v>
      </c>
      <c r="F172" s="54">
        <v>94500</v>
      </c>
      <c r="G172" s="303"/>
      <c r="H172" s="104"/>
    </row>
    <row r="173" spans="1:8" ht="12.75">
      <c r="A173" s="47" t="s">
        <v>4</v>
      </c>
      <c r="B173" s="55" t="s">
        <v>329</v>
      </c>
      <c r="C173" s="54">
        <v>10</v>
      </c>
      <c r="D173" s="54">
        <v>2010</v>
      </c>
      <c r="E173" s="54">
        <v>0</v>
      </c>
      <c r="F173" s="54">
        <v>120000</v>
      </c>
      <c r="G173" s="303"/>
      <c r="H173" s="104"/>
    </row>
    <row r="174" spans="1:8" ht="12.75">
      <c r="A174" s="47" t="s">
        <v>4</v>
      </c>
      <c r="B174" s="55" t="s">
        <v>330</v>
      </c>
      <c r="C174" s="54">
        <v>15</v>
      </c>
      <c r="D174" s="54">
        <v>2010</v>
      </c>
      <c r="E174" s="54">
        <v>0</v>
      </c>
      <c r="F174" s="54">
        <v>139995</v>
      </c>
      <c r="G174" s="305"/>
      <c r="H174" s="104"/>
    </row>
    <row r="175" spans="1:8" ht="12.75">
      <c r="A175" s="47" t="s">
        <v>4</v>
      </c>
      <c r="B175" s="55" t="s">
        <v>331</v>
      </c>
      <c r="C175" s="54">
        <v>2</v>
      </c>
      <c r="D175" s="54">
        <v>2011</v>
      </c>
      <c r="E175" s="54">
        <v>0</v>
      </c>
      <c r="F175" s="54">
        <v>0</v>
      </c>
      <c r="G175" s="252" t="s">
        <v>408</v>
      </c>
      <c r="H175" s="104"/>
    </row>
    <row r="176" spans="1:8" ht="12.75">
      <c r="A176" s="47" t="s">
        <v>4</v>
      </c>
      <c r="B176" s="55" t="s">
        <v>332</v>
      </c>
      <c r="C176" s="54">
        <v>14</v>
      </c>
      <c r="D176" s="54">
        <v>2011</v>
      </c>
      <c r="E176" s="54">
        <v>0</v>
      </c>
      <c r="F176" s="54">
        <v>0</v>
      </c>
      <c r="G176" s="252" t="s">
        <v>409</v>
      </c>
      <c r="H176" s="104"/>
    </row>
    <row r="177" spans="1:8" ht="12.75">
      <c r="A177" s="47" t="s">
        <v>4</v>
      </c>
      <c r="B177" s="55" t="s">
        <v>333</v>
      </c>
      <c r="C177" s="54">
        <v>5</v>
      </c>
      <c r="D177" s="54">
        <v>2011</v>
      </c>
      <c r="E177" s="54">
        <v>0</v>
      </c>
      <c r="F177" s="54">
        <v>0</v>
      </c>
      <c r="G177" s="252" t="s">
        <v>410</v>
      </c>
      <c r="H177" s="104"/>
    </row>
    <row r="178" spans="1:8" ht="12.75">
      <c r="A178" s="47" t="s">
        <v>4</v>
      </c>
      <c r="B178" s="55" t="s">
        <v>334</v>
      </c>
      <c r="C178" s="54">
        <v>6</v>
      </c>
      <c r="D178" s="54">
        <v>2011</v>
      </c>
      <c r="E178" s="54">
        <v>0</v>
      </c>
      <c r="F178" s="54">
        <v>0</v>
      </c>
      <c r="G178" s="252" t="s">
        <v>411</v>
      </c>
      <c r="H178" s="104"/>
    </row>
    <row r="179" spans="1:8" ht="12.75">
      <c r="A179" s="47" t="s">
        <v>4</v>
      </c>
      <c r="B179" s="55" t="s">
        <v>412</v>
      </c>
      <c r="C179" s="54">
        <v>4</v>
      </c>
      <c r="D179" s="54">
        <v>2011</v>
      </c>
      <c r="E179" s="54">
        <v>0</v>
      </c>
      <c r="F179" s="54">
        <v>0</v>
      </c>
      <c r="G179" s="252" t="s">
        <v>413</v>
      </c>
      <c r="H179" s="104"/>
    </row>
    <row r="180" spans="1:8" ht="12.75">
      <c r="A180" s="47" t="s">
        <v>4</v>
      </c>
      <c r="B180" s="55" t="s">
        <v>414</v>
      </c>
      <c r="C180" s="54">
        <v>6</v>
      </c>
      <c r="D180" s="54">
        <v>2011</v>
      </c>
      <c r="E180" s="54">
        <v>0</v>
      </c>
      <c r="F180" s="54">
        <v>0</v>
      </c>
      <c r="G180" s="252" t="s">
        <v>415</v>
      </c>
      <c r="H180" s="104"/>
    </row>
    <row r="181" spans="1:8" ht="12.75">
      <c r="A181" s="47" t="s">
        <v>4</v>
      </c>
      <c r="B181" s="55" t="s">
        <v>416</v>
      </c>
      <c r="C181" s="54">
        <v>4</v>
      </c>
      <c r="D181" s="54">
        <v>2011</v>
      </c>
      <c r="E181" s="54">
        <v>0</v>
      </c>
      <c r="F181" s="54">
        <v>0</v>
      </c>
      <c r="G181" s="252" t="s">
        <v>417</v>
      </c>
      <c r="H181" s="104"/>
    </row>
    <row r="182" spans="1:8" ht="12.75">
      <c r="A182" s="49" t="s">
        <v>4</v>
      </c>
      <c r="B182" s="55" t="s">
        <v>418</v>
      </c>
      <c r="C182" s="54">
        <v>10</v>
      </c>
      <c r="D182" s="54">
        <v>2011</v>
      </c>
      <c r="E182" s="54">
        <v>0</v>
      </c>
      <c r="F182" s="54">
        <v>0</v>
      </c>
      <c r="G182" s="252" t="s">
        <v>419</v>
      </c>
      <c r="H182" s="104"/>
    </row>
    <row r="183" spans="1:8" ht="51">
      <c r="A183" s="49" t="s">
        <v>4</v>
      </c>
      <c r="B183" s="207"/>
      <c r="C183" s="54"/>
      <c r="D183" s="54"/>
      <c r="E183" s="54"/>
      <c r="F183" s="54"/>
      <c r="G183" s="252" t="s">
        <v>420</v>
      </c>
      <c r="H183" s="104"/>
    </row>
    <row r="184" spans="1:8" ht="12.75">
      <c r="A184" s="288" t="s">
        <v>67</v>
      </c>
      <c r="B184" s="299"/>
      <c r="C184" s="3">
        <f>SUM(C153:C182)</f>
        <v>272</v>
      </c>
      <c r="D184" s="3"/>
      <c r="E184" s="3">
        <f>SUM(E153:E183)</f>
        <v>0</v>
      </c>
      <c r="F184" s="3">
        <f>SUM(F153:F183)</f>
        <v>1949961</v>
      </c>
      <c r="G184" s="135"/>
      <c r="H184" s="104"/>
    </row>
    <row r="185" spans="1:8" ht="12.75">
      <c r="A185" s="47" t="s">
        <v>40</v>
      </c>
      <c r="B185" s="208" t="s">
        <v>42</v>
      </c>
      <c r="C185" s="48">
        <v>5</v>
      </c>
      <c r="D185" s="35">
        <v>2007</v>
      </c>
      <c r="E185" s="48"/>
      <c r="F185" s="130">
        <v>37500</v>
      </c>
      <c r="G185" s="30"/>
      <c r="H185" s="104"/>
    </row>
    <row r="186" spans="1:8" ht="12.75">
      <c r="A186" s="47" t="s">
        <v>40</v>
      </c>
      <c r="B186" s="208" t="s">
        <v>43</v>
      </c>
      <c r="C186" s="48">
        <v>2</v>
      </c>
      <c r="D186" s="35">
        <v>2008</v>
      </c>
      <c r="E186" s="48"/>
      <c r="F186" s="130">
        <v>16300</v>
      </c>
      <c r="G186" s="30"/>
      <c r="H186" s="104"/>
    </row>
    <row r="187" spans="1:8" ht="12.75">
      <c r="A187" s="47" t="s">
        <v>40</v>
      </c>
      <c r="B187" s="50" t="s">
        <v>44</v>
      </c>
      <c r="C187" s="48">
        <v>10</v>
      </c>
      <c r="D187" s="35">
        <v>2009</v>
      </c>
      <c r="E187" s="48"/>
      <c r="F187" s="130">
        <v>113500</v>
      </c>
      <c r="G187" s="30"/>
      <c r="H187" s="104"/>
    </row>
    <row r="188" spans="1:8" ht="12.75">
      <c r="A188" s="47" t="s">
        <v>40</v>
      </c>
      <c r="B188" s="50" t="s">
        <v>45</v>
      </c>
      <c r="C188" s="48">
        <v>6</v>
      </c>
      <c r="D188" s="50">
        <v>2010</v>
      </c>
      <c r="E188" s="48"/>
      <c r="F188" s="130">
        <v>60000</v>
      </c>
      <c r="G188" s="30"/>
      <c r="H188" s="104"/>
    </row>
    <row r="189" spans="1:8" ht="12.75">
      <c r="A189" s="47" t="s">
        <v>40</v>
      </c>
      <c r="B189" s="50" t="s">
        <v>46</v>
      </c>
      <c r="C189" s="48">
        <v>3</v>
      </c>
      <c r="D189" s="50">
        <v>2010</v>
      </c>
      <c r="E189" s="48"/>
      <c r="F189" s="130">
        <v>43000</v>
      </c>
      <c r="G189" s="30"/>
      <c r="H189" s="104"/>
    </row>
    <row r="190" spans="1:8" ht="12.75">
      <c r="A190" s="47" t="s">
        <v>40</v>
      </c>
      <c r="B190" s="50" t="s">
        <v>47</v>
      </c>
      <c r="C190" s="48">
        <v>5</v>
      </c>
      <c r="D190" s="50">
        <v>2009</v>
      </c>
      <c r="E190" s="48"/>
      <c r="F190" s="130">
        <v>55100</v>
      </c>
      <c r="G190" s="30"/>
      <c r="H190" s="104"/>
    </row>
    <row r="191" spans="1:8" ht="12.75">
      <c r="A191" s="47" t="s">
        <v>40</v>
      </c>
      <c r="B191" s="50" t="s">
        <v>347</v>
      </c>
      <c r="C191" s="48">
        <v>4</v>
      </c>
      <c r="D191" s="50">
        <v>2010</v>
      </c>
      <c r="E191" s="48"/>
      <c r="F191" s="130">
        <v>49441</v>
      </c>
      <c r="G191" s="30"/>
      <c r="H191" s="104"/>
    </row>
    <row r="192" spans="1:8" ht="12.75">
      <c r="A192" s="47" t="s">
        <v>40</v>
      </c>
      <c r="B192" s="50" t="s">
        <v>348</v>
      </c>
      <c r="C192" s="48">
        <v>7</v>
      </c>
      <c r="D192" s="50">
        <v>2008</v>
      </c>
      <c r="E192" s="48"/>
      <c r="F192" s="130">
        <v>84101.61</v>
      </c>
      <c r="G192" s="30"/>
      <c r="H192" s="104"/>
    </row>
    <row r="193" spans="1:8" ht="12.75">
      <c r="A193" s="47" t="s">
        <v>40</v>
      </c>
      <c r="B193" s="50" t="s">
        <v>349</v>
      </c>
      <c r="C193" s="48">
        <v>12</v>
      </c>
      <c r="D193" s="50">
        <v>2011</v>
      </c>
      <c r="E193" s="48"/>
      <c r="F193" s="130">
        <v>127379.7</v>
      </c>
      <c r="G193" s="30"/>
      <c r="H193" s="104"/>
    </row>
    <row r="194" spans="1:8" ht="38.25">
      <c r="A194" s="47" t="s">
        <v>40</v>
      </c>
      <c r="B194" s="241" t="s">
        <v>399</v>
      </c>
      <c r="C194" s="248">
        <v>2</v>
      </c>
      <c r="D194" s="248">
        <v>2008</v>
      </c>
      <c r="E194" s="248">
        <v>0</v>
      </c>
      <c r="F194" s="249">
        <v>5814</v>
      </c>
      <c r="G194" s="30" t="s">
        <v>432</v>
      </c>
      <c r="H194" s="104"/>
    </row>
    <row r="195" spans="1:8" ht="13.5" thickBot="1">
      <c r="A195" s="300" t="s">
        <v>41</v>
      </c>
      <c r="B195" s="301"/>
      <c r="C195" s="64">
        <f>SUM(C185:C193)</f>
        <v>54</v>
      </c>
      <c r="D195" s="64"/>
      <c r="E195" s="64">
        <f>SUM(E185:E193)</f>
        <v>0</v>
      </c>
      <c r="F195" s="142">
        <f>SUM(F185:F194)</f>
        <v>592136.3099999999</v>
      </c>
      <c r="G195" s="135"/>
      <c r="H195" s="104"/>
    </row>
    <row r="196" spans="1:7" ht="24.75" customHeight="1" thickBot="1">
      <c r="A196" s="63" t="s">
        <v>70</v>
      </c>
      <c r="B196" s="161"/>
      <c r="C196" s="65">
        <f>SUM(C14+C19+C27+C29+C34+C42+C45+C51+C56+C74+C81+C85+C89+C144+C152+C184+C195)</f>
        <v>1167.3</v>
      </c>
      <c r="D196" s="65"/>
      <c r="E196" s="65">
        <f>SUM(E14+E19+E27+E29+E34+E42+E45+E51+E56+E74+E81+E85+E89+E144+E152+E184+E195)</f>
        <v>575135.3</v>
      </c>
      <c r="F196" s="143">
        <f>SUM(F14+F19+F27+F29+F34+F42+F45+F51+F56+F74+F81+F85+F89+F144+F152+F184+F195)</f>
        <v>8681217.5</v>
      </c>
      <c r="G196" s="187"/>
    </row>
    <row r="199" spans="1:6" ht="12.75">
      <c r="A199" s="298"/>
      <c r="B199" s="298"/>
      <c r="C199" s="298"/>
      <c r="D199" s="298"/>
      <c r="E199" s="298"/>
      <c r="F199" s="298"/>
    </row>
  </sheetData>
  <sheetProtection/>
  <mergeCells count="24">
    <mergeCell ref="G145:G149"/>
    <mergeCell ref="G153:G174"/>
    <mergeCell ref="A34:B34"/>
    <mergeCell ref="A45:B45"/>
    <mergeCell ref="A42:B42"/>
    <mergeCell ref="A56:B56"/>
    <mergeCell ref="A51:B51"/>
    <mergeCell ref="A199:F199"/>
    <mergeCell ref="A74:B74"/>
    <mergeCell ref="A85:B85"/>
    <mergeCell ref="A195:B195"/>
    <mergeCell ref="A81:B81"/>
    <mergeCell ref="A184:B184"/>
    <mergeCell ref="A152:B152"/>
    <mergeCell ref="A144:B144"/>
    <mergeCell ref="A89:B89"/>
    <mergeCell ref="A27:B27"/>
    <mergeCell ref="A29:B29"/>
    <mergeCell ref="G6:G12"/>
    <mergeCell ref="A1:F2"/>
    <mergeCell ref="A4:A5"/>
    <mergeCell ref="A19:B19"/>
    <mergeCell ref="B4:F4"/>
    <mergeCell ref="A14:B14"/>
  </mergeCells>
  <printOptions/>
  <pageMargins left="0.28" right="0.19" top="0.31" bottom="1.1" header="0.4921259845" footer="0.4921259845"/>
  <pageSetup horizontalDpi="600" verticalDpi="600" orientation="landscape" paperSize="9" scale="90" r:id="rId1"/>
  <headerFooter alignWithMargins="0">
    <oddFooter>&amp;R
DGAFP
&amp;D</oddFooter>
  </headerFooter>
</worksheet>
</file>

<file path=xl/worksheets/sheet2.xml><?xml version="1.0" encoding="utf-8"?>
<worksheet xmlns="http://schemas.openxmlformats.org/spreadsheetml/2006/main" xmlns:r="http://schemas.openxmlformats.org/officeDocument/2006/relationships">
  <dimension ref="A1:BI131"/>
  <sheetViews>
    <sheetView zoomScalePageLayoutView="0" workbookViewId="0" topLeftCell="A113">
      <selection activeCell="D141" sqref="D141"/>
    </sheetView>
  </sheetViews>
  <sheetFormatPr defaultColWidth="11.421875" defaultRowHeight="12.75"/>
  <cols>
    <col min="1" max="1" width="20.140625" style="11" customWidth="1"/>
    <col min="2" max="2" width="27.7109375" style="11" customWidth="1"/>
    <col min="3" max="3" width="11.140625" style="14" customWidth="1"/>
    <col min="4" max="4" width="14.421875" style="14" customWidth="1"/>
    <col min="5" max="5" width="14.140625" style="14" customWidth="1"/>
    <col min="6" max="6" width="20.28125" style="11" customWidth="1"/>
    <col min="7" max="7" width="10.7109375" style="0" customWidth="1"/>
    <col min="8" max="8" width="14.7109375" style="105" customWidth="1"/>
    <col min="9" max="9" width="13.28125" style="119" customWidth="1"/>
    <col min="10" max="10" width="15.57421875" style="119" customWidth="1"/>
    <col min="11" max="11" width="19.8515625" style="11" customWidth="1"/>
    <col min="12" max="12" width="11.421875" style="109" customWidth="1"/>
    <col min="13" max="13" width="12.8515625" style="124" customWidth="1"/>
    <col min="14" max="14" width="11.8515625" style="124" bestFit="1" customWidth="1"/>
    <col min="15" max="61" width="11.421875" style="103" customWidth="1"/>
  </cols>
  <sheetData>
    <row r="1" spans="1:6" ht="13.5">
      <c r="A1" s="325" t="s">
        <v>96</v>
      </c>
      <c r="B1" s="306"/>
      <c r="C1" s="306"/>
      <c r="D1" s="306"/>
      <c r="E1" s="306"/>
      <c r="F1" s="306"/>
    </row>
    <row r="2" spans="1:5" ht="15.75" thickBot="1">
      <c r="A2" s="10"/>
      <c r="B2" s="10"/>
      <c r="C2" s="13"/>
      <c r="D2" s="13"/>
      <c r="E2" s="13"/>
    </row>
    <row r="3" spans="1:14" ht="12.75">
      <c r="A3" s="320" t="s">
        <v>10</v>
      </c>
      <c r="B3" s="316" t="s">
        <v>140</v>
      </c>
      <c r="C3" s="317"/>
      <c r="D3" s="317"/>
      <c r="E3" s="317"/>
      <c r="F3" s="318" t="s">
        <v>139</v>
      </c>
      <c r="G3" s="318"/>
      <c r="H3" s="318"/>
      <c r="I3" s="318"/>
      <c r="J3" s="319"/>
      <c r="K3" s="111"/>
      <c r="L3" s="313" t="s">
        <v>115</v>
      </c>
      <c r="M3" s="314"/>
      <c r="N3" s="315"/>
    </row>
    <row r="4" spans="1:14" ht="39" thickBot="1">
      <c r="A4" s="321"/>
      <c r="B4" s="80" t="s">
        <v>11</v>
      </c>
      <c r="C4" s="81" t="s">
        <v>12</v>
      </c>
      <c r="D4" s="82" t="s">
        <v>9</v>
      </c>
      <c r="E4" s="83" t="s">
        <v>7</v>
      </c>
      <c r="F4" s="86" t="s">
        <v>121</v>
      </c>
      <c r="G4" s="84" t="s">
        <v>12</v>
      </c>
      <c r="H4" s="91" t="s">
        <v>99</v>
      </c>
      <c r="I4" s="120" t="s">
        <v>9</v>
      </c>
      <c r="J4" s="128" t="s">
        <v>7</v>
      </c>
      <c r="K4" s="112" t="s">
        <v>98</v>
      </c>
      <c r="L4" s="113" t="s">
        <v>1</v>
      </c>
      <c r="M4" s="125" t="s">
        <v>74</v>
      </c>
      <c r="N4" s="126" t="s">
        <v>75</v>
      </c>
    </row>
    <row r="5" spans="1:14" ht="12.75">
      <c r="A5" s="144" t="s">
        <v>48</v>
      </c>
      <c r="B5" s="76" t="s">
        <v>49</v>
      </c>
      <c r="C5" s="77">
        <v>6</v>
      </c>
      <c r="D5" s="77">
        <v>62700</v>
      </c>
      <c r="E5" s="78">
        <v>62700</v>
      </c>
      <c r="F5" s="87" t="s">
        <v>97</v>
      </c>
      <c r="G5" s="79">
        <v>0</v>
      </c>
      <c r="H5" s="106">
        <v>0</v>
      </c>
      <c r="I5" s="121">
        <v>0</v>
      </c>
      <c r="J5" s="121">
        <v>0</v>
      </c>
      <c r="K5" s="99" t="s">
        <v>97</v>
      </c>
      <c r="L5" s="87">
        <f>SUM(C5+G5)</f>
        <v>6</v>
      </c>
      <c r="M5" s="121">
        <f>SUM(D5+I5)</f>
        <v>62700</v>
      </c>
      <c r="N5" s="121">
        <f>SUM(E5+I5)</f>
        <v>62700</v>
      </c>
    </row>
    <row r="6" spans="1:14" ht="12.75">
      <c r="A6" s="145" t="s">
        <v>48</v>
      </c>
      <c r="B6" s="44" t="s">
        <v>50</v>
      </c>
      <c r="C6" s="45">
        <v>5</v>
      </c>
      <c r="D6" s="45">
        <v>55000</v>
      </c>
      <c r="E6" s="66">
        <v>55000</v>
      </c>
      <c r="F6" s="87" t="s">
        <v>97</v>
      </c>
      <c r="G6" s="79">
        <v>0</v>
      </c>
      <c r="H6" s="106">
        <v>0</v>
      </c>
      <c r="I6" s="121">
        <v>0</v>
      </c>
      <c r="J6" s="121">
        <v>0</v>
      </c>
      <c r="K6" s="99" t="s">
        <v>97</v>
      </c>
      <c r="L6" s="87">
        <f>SUM(C6+G6)</f>
        <v>5</v>
      </c>
      <c r="M6" s="121">
        <f>SUM(D6+I6)</f>
        <v>55000</v>
      </c>
      <c r="N6" s="121">
        <f>SUM(E6+I6)</f>
        <v>55000</v>
      </c>
    </row>
    <row r="7" spans="1:14" ht="12.75">
      <c r="A7" s="145" t="s">
        <v>48</v>
      </c>
      <c r="B7" s="44" t="s">
        <v>51</v>
      </c>
      <c r="C7" s="45">
        <v>2</v>
      </c>
      <c r="D7" s="45">
        <v>22000</v>
      </c>
      <c r="E7" s="66">
        <v>22000</v>
      </c>
      <c r="F7" s="87" t="s">
        <v>97</v>
      </c>
      <c r="G7" s="79">
        <v>0</v>
      </c>
      <c r="H7" s="106">
        <v>0</v>
      </c>
      <c r="I7" s="121">
        <v>0</v>
      </c>
      <c r="J7" s="121">
        <v>0</v>
      </c>
      <c r="K7" s="99" t="s">
        <v>97</v>
      </c>
      <c r="L7" s="87">
        <f>SUM(C7+G7)</f>
        <v>2</v>
      </c>
      <c r="M7" s="121">
        <f>SUM(D7+I7)</f>
        <v>22000</v>
      </c>
      <c r="N7" s="121">
        <f>SUM(E7+I7)</f>
        <v>22000</v>
      </c>
    </row>
    <row r="8" spans="1:14" ht="12.75">
      <c r="A8" s="288" t="s">
        <v>52</v>
      </c>
      <c r="B8" s="289"/>
      <c r="C8" s="15">
        <f>SUM(C5:C7)</f>
        <v>13</v>
      </c>
      <c r="D8" s="15">
        <f>SUM(D5:D7)</f>
        <v>139700</v>
      </c>
      <c r="E8" s="67">
        <f>SUM(E5:E7)</f>
        <v>139700</v>
      </c>
      <c r="F8" s="7"/>
      <c r="G8" s="90">
        <f>SUM(G5:G7)</f>
        <v>0</v>
      </c>
      <c r="H8" s="90">
        <f>SUM(H5:H7)</f>
        <v>0</v>
      </c>
      <c r="I8" s="123">
        <f>SUM(I5:I7)</f>
        <v>0</v>
      </c>
      <c r="J8" s="123"/>
      <c r="K8" s="132"/>
      <c r="L8" s="7">
        <f>SUM(L5:L7)</f>
        <v>13</v>
      </c>
      <c r="M8" s="7">
        <f>SUM(M5:M7)</f>
        <v>139700</v>
      </c>
      <c r="N8" s="7">
        <f>SUM(N5:N7)</f>
        <v>139700</v>
      </c>
    </row>
    <row r="9" spans="1:14" ht="51">
      <c r="A9" s="42" t="s">
        <v>370</v>
      </c>
      <c r="B9" s="30" t="s">
        <v>21</v>
      </c>
      <c r="C9" s="31">
        <v>10</v>
      </c>
      <c r="D9" s="43">
        <v>45000</v>
      </c>
      <c r="E9" s="68">
        <v>45000</v>
      </c>
      <c r="F9" s="89" t="s">
        <v>123</v>
      </c>
      <c r="G9" s="49">
        <v>5</v>
      </c>
      <c r="H9" s="35">
        <v>2011</v>
      </c>
      <c r="I9" s="122">
        <v>50000</v>
      </c>
      <c r="J9" s="122">
        <v>50000</v>
      </c>
      <c r="K9" s="101" t="s">
        <v>122</v>
      </c>
      <c r="L9" s="35">
        <f>SUM(C9+G9)</f>
        <v>15</v>
      </c>
      <c r="M9" s="122">
        <f>SUM(D9+I9)</f>
        <v>95000</v>
      </c>
      <c r="N9" s="122">
        <f>E9+J9</f>
        <v>95000</v>
      </c>
    </row>
    <row r="10" spans="1:14" ht="51">
      <c r="A10" s="42" t="s">
        <v>370</v>
      </c>
      <c r="B10" s="30" t="s">
        <v>22</v>
      </c>
      <c r="C10" s="31">
        <v>4</v>
      </c>
      <c r="D10" s="43">
        <v>36000</v>
      </c>
      <c r="E10" s="68">
        <v>36000</v>
      </c>
      <c r="F10" s="89" t="s">
        <v>124</v>
      </c>
      <c r="G10" s="49">
        <v>4</v>
      </c>
      <c r="H10" s="35">
        <v>2011</v>
      </c>
      <c r="I10" s="122">
        <v>40000</v>
      </c>
      <c r="J10" s="122">
        <v>40000</v>
      </c>
      <c r="K10" s="101" t="s">
        <v>122</v>
      </c>
      <c r="L10" s="35">
        <f aca="true" t="shared" si="0" ref="L10:L17">SUM(C10+G10)</f>
        <v>8</v>
      </c>
      <c r="M10" s="122">
        <f aca="true" t="shared" si="1" ref="M10:M17">SUM(D10+I10)</f>
        <v>76000</v>
      </c>
      <c r="N10" s="122">
        <f aca="true" t="shared" si="2" ref="N10:N17">E10+J10</f>
        <v>76000</v>
      </c>
    </row>
    <row r="11" spans="1:14" ht="51">
      <c r="A11" s="42" t="s">
        <v>370</v>
      </c>
      <c r="B11" s="30" t="s">
        <v>23</v>
      </c>
      <c r="C11" s="31">
        <v>2</v>
      </c>
      <c r="D11" s="43">
        <v>18000</v>
      </c>
      <c r="E11" s="68">
        <v>18000</v>
      </c>
      <c r="F11" s="89" t="s">
        <v>125</v>
      </c>
      <c r="G11" s="49">
        <v>2</v>
      </c>
      <c r="H11" s="35">
        <v>2011</v>
      </c>
      <c r="I11" s="122">
        <v>20000</v>
      </c>
      <c r="J11" s="122">
        <v>20000</v>
      </c>
      <c r="K11" s="101" t="s">
        <v>122</v>
      </c>
      <c r="L11" s="35">
        <f t="shared" si="0"/>
        <v>4</v>
      </c>
      <c r="M11" s="122">
        <f t="shared" si="1"/>
        <v>38000</v>
      </c>
      <c r="N11" s="122">
        <f t="shared" si="2"/>
        <v>38000</v>
      </c>
    </row>
    <row r="12" spans="1:14" ht="51">
      <c r="A12" s="42" t="s">
        <v>370</v>
      </c>
      <c r="B12" s="30" t="s">
        <v>24</v>
      </c>
      <c r="C12" s="31">
        <v>2</v>
      </c>
      <c r="D12" s="43">
        <v>18000</v>
      </c>
      <c r="E12" s="68">
        <v>18000</v>
      </c>
      <c r="F12" s="89" t="s">
        <v>125</v>
      </c>
      <c r="G12" s="49">
        <v>5</v>
      </c>
      <c r="H12" s="35">
        <v>2011</v>
      </c>
      <c r="I12" s="122">
        <v>50000</v>
      </c>
      <c r="J12" s="122">
        <v>50000</v>
      </c>
      <c r="K12" s="101" t="s">
        <v>122</v>
      </c>
      <c r="L12" s="35">
        <f t="shared" si="0"/>
        <v>7</v>
      </c>
      <c r="M12" s="122">
        <f t="shared" si="1"/>
        <v>68000</v>
      </c>
      <c r="N12" s="122">
        <f t="shared" si="2"/>
        <v>68000</v>
      </c>
    </row>
    <row r="13" spans="1:14" ht="51">
      <c r="A13" s="42" t="s">
        <v>370</v>
      </c>
      <c r="B13" s="30" t="s">
        <v>25</v>
      </c>
      <c r="C13" s="31">
        <v>5</v>
      </c>
      <c r="D13" s="43">
        <v>50000</v>
      </c>
      <c r="E13" s="68">
        <v>50000</v>
      </c>
      <c r="F13" s="89" t="s">
        <v>126</v>
      </c>
      <c r="G13" s="49">
        <v>2</v>
      </c>
      <c r="H13" s="35">
        <v>2011</v>
      </c>
      <c r="I13" s="122">
        <v>20000</v>
      </c>
      <c r="J13" s="122">
        <v>20000</v>
      </c>
      <c r="K13" s="101" t="s">
        <v>122</v>
      </c>
      <c r="L13" s="35">
        <f t="shared" si="0"/>
        <v>7</v>
      </c>
      <c r="M13" s="122">
        <f t="shared" si="1"/>
        <v>70000</v>
      </c>
      <c r="N13" s="122">
        <f t="shared" si="2"/>
        <v>70000</v>
      </c>
    </row>
    <row r="14" spans="1:14" ht="51">
      <c r="A14" s="42" t="s">
        <v>370</v>
      </c>
      <c r="B14" s="30" t="s">
        <v>26</v>
      </c>
      <c r="C14" s="31">
        <v>5</v>
      </c>
      <c r="D14" s="43">
        <v>50000</v>
      </c>
      <c r="E14" s="68">
        <v>50000</v>
      </c>
      <c r="F14" s="89" t="s">
        <v>127</v>
      </c>
      <c r="G14" s="49">
        <v>4</v>
      </c>
      <c r="H14" s="35">
        <v>2011</v>
      </c>
      <c r="I14" s="122">
        <v>40000</v>
      </c>
      <c r="J14" s="122">
        <v>40000</v>
      </c>
      <c r="K14" s="101" t="s">
        <v>130</v>
      </c>
      <c r="L14" s="35">
        <f t="shared" si="0"/>
        <v>9</v>
      </c>
      <c r="M14" s="122">
        <f t="shared" si="1"/>
        <v>90000</v>
      </c>
      <c r="N14" s="122">
        <f t="shared" si="2"/>
        <v>90000</v>
      </c>
    </row>
    <row r="15" spans="1:14" ht="51">
      <c r="A15" s="42" t="s">
        <v>370</v>
      </c>
      <c r="B15" s="30" t="s">
        <v>27</v>
      </c>
      <c r="C15" s="31">
        <v>2</v>
      </c>
      <c r="D15" s="43">
        <v>20000</v>
      </c>
      <c r="E15" s="68">
        <v>20000</v>
      </c>
      <c r="F15" s="89" t="s">
        <v>128</v>
      </c>
      <c r="G15" s="49">
        <v>4</v>
      </c>
      <c r="H15" s="35">
        <v>2011</v>
      </c>
      <c r="I15" s="122">
        <v>40000</v>
      </c>
      <c r="J15" s="122">
        <v>40000</v>
      </c>
      <c r="K15" s="101" t="s">
        <v>130</v>
      </c>
      <c r="L15" s="35">
        <f t="shared" si="0"/>
        <v>6</v>
      </c>
      <c r="M15" s="122">
        <f t="shared" si="1"/>
        <v>60000</v>
      </c>
      <c r="N15" s="122">
        <f t="shared" si="2"/>
        <v>60000</v>
      </c>
    </row>
    <row r="16" spans="1:14" ht="51">
      <c r="A16" s="42" t="s">
        <v>370</v>
      </c>
      <c r="B16" s="30" t="s">
        <v>28</v>
      </c>
      <c r="C16" s="31">
        <v>2</v>
      </c>
      <c r="D16" s="43">
        <v>20000</v>
      </c>
      <c r="E16" s="68">
        <v>20000</v>
      </c>
      <c r="F16" s="89" t="s">
        <v>129</v>
      </c>
      <c r="G16" s="49">
        <v>4</v>
      </c>
      <c r="H16" s="35">
        <v>2011</v>
      </c>
      <c r="I16" s="122">
        <v>40000</v>
      </c>
      <c r="J16" s="122">
        <v>40000</v>
      </c>
      <c r="K16" s="101" t="s">
        <v>130</v>
      </c>
      <c r="L16" s="35">
        <f t="shared" si="0"/>
        <v>6</v>
      </c>
      <c r="M16" s="122">
        <f t="shared" si="1"/>
        <v>60000</v>
      </c>
      <c r="N16" s="122">
        <f t="shared" si="2"/>
        <v>60000</v>
      </c>
    </row>
    <row r="17" spans="1:14" ht="51">
      <c r="A17" s="42" t="s">
        <v>370</v>
      </c>
      <c r="B17" s="30" t="s">
        <v>97</v>
      </c>
      <c r="C17" s="31">
        <v>0</v>
      </c>
      <c r="D17" s="31">
        <v>0</v>
      </c>
      <c r="E17" s="215">
        <v>0</v>
      </c>
      <c r="F17" s="89" t="s">
        <v>131</v>
      </c>
      <c r="G17" s="49">
        <v>5</v>
      </c>
      <c r="H17" s="35">
        <v>2011</v>
      </c>
      <c r="I17" s="122">
        <v>50000</v>
      </c>
      <c r="J17" s="122">
        <v>50000</v>
      </c>
      <c r="K17" s="101" t="s">
        <v>130</v>
      </c>
      <c r="L17" s="35">
        <f t="shared" si="0"/>
        <v>5</v>
      </c>
      <c r="M17" s="122">
        <f t="shared" si="1"/>
        <v>50000</v>
      </c>
      <c r="N17" s="122">
        <f t="shared" si="2"/>
        <v>50000</v>
      </c>
    </row>
    <row r="18" spans="1:14" ht="29.25" customHeight="1">
      <c r="A18" s="7" t="s">
        <v>138</v>
      </c>
      <c r="B18" s="147" t="s">
        <v>97</v>
      </c>
      <c r="C18" s="4">
        <f>SUM(C9:C17)</f>
        <v>32</v>
      </c>
      <c r="D18" s="4">
        <f>SUM(D9:D17)</f>
        <v>257000</v>
      </c>
      <c r="E18" s="4">
        <f>SUM(E9:E17)</f>
        <v>257000</v>
      </c>
      <c r="F18" s="4"/>
      <c r="G18" s="4">
        <f>SUM(G9:G17)</f>
        <v>35</v>
      </c>
      <c r="H18" s="4"/>
      <c r="I18" s="4">
        <f>SUM(I9:I17)</f>
        <v>350000</v>
      </c>
      <c r="J18" s="4">
        <f>SUM(J9:J17)</f>
        <v>350000</v>
      </c>
      <c r="K18" s="7"/>
      <c r="L18" s="7">
        <f>SUM(L9:L17)</f>
        <v>67</v>
      </c>
      <c r="M18" s="127">
        <f>SUM(M9:M17)</f>
        <v>607000</v>
      </c>
      <c r="N18" s="127">
        <f>SUM(N9:N17)</f>
        <v>607000</v>
      </c>
    </row>
    <row r="19" spans="1:14" ht="25.5">
      <c r="A19" s="42" t="s">
        <v>155</v>
      </c>
      <c r="B19" s="30" t="s">
        <v>156</v>
      </c>
      <c r="C19" s="31">
        <v>8.5</v>
      </c>
      <c r="D19" s="32">
        <v>47475</v>
      </c>
      <c r="E19" s="32">
        <v>31650</v>
      </c>
      <c r="F19" s="35" t="s">
        <v>15</v>
      </c>
      <c r="G19" s="49">
        <v>9.5</v>
      </c>
      <c r="H19" s="35">
        <v>2009</v>
      </c>
      <c r="I19" s="122">
        <v>86526</v>
      </c>
      <c r="J19" s="122">
        <v>64638</v>
      </c>
      <c r="K19" s="102" t="s">
        <v>101</v>
      </c>
      <c r="L19" s="35">
        <f>SUM(C19+G19)</f>
        <v>18</v>
      </c>
      <c r="M19" s="122">
        <f>SUM(D19+I19)</f>
        <v>134001</v>
      </c>
      <c r="N19" s="122">
        <f>E19+J19</f>
        <v>96288</v>
      </c>
    </row>
    <row r="20" spans="1:14" ht="25.5">
      <c r="A20" s="42" t="s">
        <v>155</v>
      </c>
      <c r="B20" s="30" t="s">
        <v>97</v>
      </c>
      <c r="C20" s="31">
        <v>0</v>
      </c>
      <c r="D20" s="31">
        <v>0</v>
      </c>
      <c r="E20" s="31">
        <v>0</v>
      </c>
      <c r="F20" s="35" t="s">
        <v>16</v>
      </c>
      <c r="G20" s="49">
        <v>3</v>
      </c>
      <c r="H20" s="35">
        <v>2009</v>
      </c>
      <c r="I20" s="122">
        <v>14850</v>
      </c>
      <c r="J20" s="122">
        <v>11100</v>
      </c>
      <c r="K20" s="102" t="s">
        <v>102</v>
      </c>
      <c r="L20" s="35">
        <f>SUM(C20+G20)</f>
        <v>3</v>
      </c>
      <c r="M20" s="122">
        <f>SUM(D20+I20)</f>
        <v>14850</v>
      </c>
      <c r="N20" s="122">
        <f>E20+J20</f>
        <v>11100</v>
      </c>
    </row>
    <row r="21" spans="1:14" ht="25.5">
      <c r="A21" s="42" t="s">
        <v>155</v>
      </c>
      <c r="B21" s="30" t="s">
        <v>97</v>
      </c>
      <c r="C21" s="31">
        <v>0</v>
      </c>
      <c r="D21" s="31">
        <v>0</v>
      </c>
      <c r="E21" s="31">
        <v>0</v>
      </c>
      <c r="F21" s="35" t="s">
        <v>17</v>
      </c>
      <c r="G21" s="49">
        <v>4</v>
      </c>
      <c r="H21" s="35">
        <v>2009</v>
      </c>
      <c r="I21" s="122">
        <v>20779.2</v>
      </c>
      <c r="J21" s="122">
        <v>15256.8</v>
      </c>
      <c r="K21" s="102" t="s">
        <v>103</v>
      </c>
      <c r="L21" s="35">
        <f>SUM(C21+G21)</f>
        <v>4</v>
      </c>
      <c r="M21" s="122">
        <f>SUM(D21+I21)</f>
        <v>20779.2</v>
      </c>
      <c r="N21" s="122">
        <f>E21+J21</f>
        <v>15256.8</v>
      </c>
    </row>
    <row r="22" spans="1:14" ht="25.5">
      <c r="A22" s="42" t="s">
        <v>155</v>
      </c>
      <c r="B22" s="30" t="s">
        <v>97</v>
      </c>
      <c r="C22" s="31">
        <v>0</v>
      </c>
      <c r="D22" s="31">
        <v>0</v>
      </c>
      <c r="E22" s="31">
        <v>0</v>
      </c>
      <c r="F22" s="35" t="s">
        <v>18</v>
      </c>
      <c r="G22" s="49">
        <v>5</v>
      </c>
      <c r="H22" s="35">
        <v>2010</v>
      </c>
      <c r="I22" s="122">
        <v>37950</v>
      </c>
      <c r="J22" s="122">
        <v>28350</v>
      </c>
      <c r="K22" s="102" t="s">
        <v>100</v>
      </c>
      <c r="L22" s="35">
        <f>SUM(C22+G22)</f>
        <v>5</v>
      </c>
      <c r="M22" s="122">
        <f>SUM(D22+I22)</f>
        <v>37950</v>
      </c>
      <c r="N22" s="122">
        <f>E22+J22</f>
        <v>28350</v>
      </c>
    </row>
    <row r="23" spans="1:61" s="156" customFormat="1" ht="25.5">
      <c r="A23" s="152" t="s">
        <v>20</v>
      </c>
      <c r="B23" s="153"/>
      <c r="C23" s="154">
        <f>SUM(C19:C22)</f>
        <v>8.5</v>
      </c>
      <c r="D23" s="5">
        <f>SUM(D19:D22)</f>
        <v>47475</v>
      </c>
      <c r="E23" s="5">
        <f>SUM(E19:E22)</f>
        <v>31650</v>
      </c>
      <c r="F23" s="178"/>
      <c r="G23" s="154">
        <f>SUM(G19:G22)</f>
        <v>21.5</v>
      </c>
      <c r="H23" s="5"/>
      <c r="I23" s="5">
        <f>SUM(I19:I22)</f>
        <v>160105.2</v>
      </c>
      <c r="J23" s="5">
        <f>SUM(J19:J22)</f>
        <v>119344.8</v>
      </c>
      <c r="K23" s="154"/>
      <c r="L23" s="5">
        <f>SUM(L19:L22)</f>
        <v>30</v>
      </c>
      <c r="M23" s="5">
        <f>SUM(M19:M22)</f>
        <v>207580.2</v>
      </c>
      <c r="N23" s="5">
        <f>SUM(N19:N22)</f>
        <v>150994.8</v>
      </c>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row>
    <row r="24" spans="1:14" ht="76.5">
      <c r="A24" s="42" t="s">
        <v>37</v>
      </c>
      <c r="B24" s="38" t="s">
        <v>439</v>
      </c>
      <c r="C24" s="33">
        <v>2</v>
      </c>
      <c r="D24" s="41">
        <v>5000</v>
      </c>
      <c r="E24" s="41">
        <v>5000</v>
      </c>
      <c r="F24" s="38" t="s">
        <v>150</v>
      </c>
      <c r="G24" s="49">
        <v>4</v>
      </c>
      <c r="H24" s="35">
        <v>2009</v>
      </c>
      <c r="I24" s="122">
        <v>15897</v>
      </c>
      <c r="J24" s="122">
        <v>15897</v>
      </c>
      <c r="K24" s="101" t="s">
        <v>151</v>
      </c>
      <c r="L24" s="35">
        <f aca="true" t="shared" si="3" ref="L24:L29">SUM(C24+G24)</f>
        <v>6</v>
      </c>
      <c r="M24" s="122">
        <f aca="true" t="shared" si="4" ref="M24:N29">D24+I24</f>
        <v>20897</v>
      </c>
      <c r="N24" s="122">
        <f t="shared" si="4"/>
        <v>20897</v>
      </c>
    </row>
    <row r="25" spans="1:14" ht="89.25">
      <c r="A25" s="42" t="s">
        <v>37</v>
      </c>
      <c r="B25" s="38" t="s">
        <v>113</v>
      </c>
      <c r="C25" s="33">
        <v>3</v>
      </c>
      <c r="D25" s="41">
        <v>24000</v>
      </c>
      <c r="E25" s="41">
        <v>24000</v>
      </c>
      <c r="F25" s="35" t="s">
        <v>152</v>
      </c>
      <c r="G25" s="49">
        <v>3</v>
      </c>
      <c r="H25" s="35">
        <v>2010</v>
      </c>
      <c r="I25" s="122">
        <v>11923</v>
      </c>
      <c r="J25" s="122">
        <v>11923</v>
      </c>
      <c r="K25" s="101" t="s">
        <v>153</v>
      </c>
      <c r="L25" s="35">
        <f t="shared" si="3"/>
        <v>6</v>
      </c>
      <c r="M25" s="122">
        <f t="shared" si="4"/>
        <v>35923</v>
      </c>
      <c r="N25" s="122">
        <f t="shared" si="4"/>
        <v>35923</v>
      </c>
    </row>
    <row r="26" spans="1:14" ht="88.5" customHeight="1">
      <c r="A26" s="42" t="s">
        <v>37</v>
      </c>
      <c r="B26" s="38" t="s">
        <v>111</v>
      </c>
      <c r="C26" s="33">
        <v>3</v>
      </c>
      <c r="D26" s="41">
        <v>24000</v>
      </c>
      <c r="E26" s="41">
        <v>24000</v>
      </c>
      <c r="F26" s="35" t="s">
        <v>154</v>
      </c>
      <c r="G26" s="35">
        <v>1</v>
      </c>
      <c r="H26" s="35">
        <v>2011</v>
      </c>
      <c r="I26" s="62">
        <v>3733.3333333333335</v>
      </c>
      <c r="J26" s="62">
        <v>3733.3333333333335</v>
      </c>
      <c r="K26" s="35" t="s">
        <v>153</v>
      </c>
      <c r="L26" s="35">
        <f t="shared" si="3"/>
        <v>4</v>
      </c>
      <c r="M26" s="122">
        <f t="shared" si="4"/>
        <v>27733.333333333332</v>
      </c>
      <c r="N26" s="122">
        <f t="shared" si="4"/>
        <v>27733.333333333332</v>
      </c>
    </row>
    <row r="27" spans="1:14" ht="76.5">
      <c r="A27" s="42" t="s">
        <v>37</v>
      </c>
      <c r="B27" s="38" t="s">
        <v>114</v>
      </c>
      <c r="C27" s="33">
        <v>2</v>
      </c>
      <c r="D27" s="41">
        <v>12000</v>
      </c>
      <c r="E27" s="151">
        <v>12000</v>
      </c>
      <c r="F27" s="35" t="s">
        <v>440</v>
      </c>
      <c r="G27" s="35">
        <v>2</v>
      </c>
      <c r="H27" s="35">
        <v>2011</v>
      </c>
      <c r="I27" s="62">
        <v>5000</v>
      </c>
      <c r="J27" s="62">
        <v>5000</v>
      </c>
      <c r="K27" s="35" t="s">
        <v>153</v>
      </c>
      <c r="L27" s="35">
        <f t="shared" si="3"/>
        <v>4</v>
      </c>
      <c r="M27" s="122">
        <f t="shared" si="4"/>
        <v>17000</v>
      </c>
      <c r="N27" s="122">
        <f t="shared" si="4"/>
        <v>17000</v>
      </c>
    </row>
    <row r="28" spans="1:14" ht="76.5">
      <c r="A28" s="42" t="s">
        <v>37</v>
      </c>
      <c r="B28" s="38" t="s">
        <v>112</v>
      </c>
      <c r="C28" s="33">
        <v>5</v>
      </c>
      <c r="D28" s="41">
        <v>13334</v>
      </c>
      <c r="E28" s="41">
        <v>13334</v>
      </c>
      <c r="F28" s="35" t="s">
        <v>97</v>
      </c>
      <c r="G28" s="35">
        <v>0</v>
      </c>
      <c r="H28" s="35">
        <v>0</v>
      </c>
      <c r="I28" s="62">
        <v>0</v>
      </c>
      <c r="J28" s="62">
        <v>0</v>
      </c>
      <c r="K28" s="35">
        <v>0</v>
      </c>
      <c r="L28" s="35">
        <f t="shared" si="3"/>
        <v>5</v>
      </c>
      <c r="M28" s="122">
        <f t="shared" si="4"/>
        <v>13334</v>
      </c>
      <c r="N28" s="122">
        <f t="shared" si="4"/>
        <v>13334</v>
      </c>
    </row>
    <row r="29" spans="1:14" ht="30" customHeight="1">
      <c r="A29" s="42" t="s">
        <v>37</v>
      </c>
      <c r="B29" s="108" t="s">
        <v>110</v>
      </c>
      <c r="C29" s="33">
        <v>3</v>
      </c>
      <c r="D29" s="41">
        <v>8000</v>
      </c>
      <c r="E29" s="41">
        <v>8000</v>
      </c>
      <c r="F29" s="35" t="s">
        <v>97</v>
      </c>
      <c r="G29" s="35">
        <v>0</v>
      </c>
      <c r="H29" s="35">
        <v>0</v>
      </c>
      <c r="I29" s="62">
        <v>0</v>
      </c>
      <c r="J29" s="62">
        <v>0</v>
      </c>
      <c r="K29" s="35">
        <v>0</v>
      </c>
      <c r="L29" s="35">
        <f t="shared" si="3"/>
        <v>3</v>
      </c>
      <c r="M29" s="122">
        <f>D29+I29</f>
        <v>8000</v>
      </c>
      <c r="N29" s="122">
        <f t="shared" si="4"/>
        <v>8000</v>
      </c>
    </row>
    <row r="30" spans="1:14" ht="17.25" customHeight="1">
      <c r="A30" s="288" t="s">
        <v>39</v>
      </c>
      <c r="B30" s="308"/>
      <c r="C30" s="4">
        <f>SUM(C24:C29)</f>
        <v>18</v>
      </c>
      <c r="D30" s="4">
        <f>SUM(D24:D29)</f>
        <v>86334</v>
      </c>
      <c r="E30" s="4">
        <f>SUM(E24:E29)</f>
        <v>86334</v>
      </c>
      <c r="F30" s="4"/>
      <c r="G30" s="4">
        <f>SUM(G24:G29)</f>
        <v>10</v>
      </c>
      <c r="H30" s="4"/>
      <c r="I30" s="167">
        <f>SUM(I24:I29)</f>
        <v>36553.33333333333</v>
      </c>
      <c r="J30" s="167">
        <f>SUM(J24:J29)</f>
        <v>36553.33333333333</v>
      </c>
      <c r="K30" s="17"/>
      <c r="L30" s="123">
        <f>SUM(L24:L29)</f>
        <v>28</v>
      </c>
      <c r="M30" s="123">
        <f>SUM(M24:M29)</f>
        <v>122887.33333333333</v>
      </c>
      <c r="N30" s="123">
        <f>SUM(N24:N29)</f>
        <v>122887.33333333333</v>
      </c>
    </row>
    <row r="31" spans="1:14" ht="51">
      <c r="A31" s="26" t="s">
        <v>53</v>
      </c>
      <c r="B31" s="35"/>
      <c r="C31" s="37"/>
      <c r="D31" s="40"/>
      <c r="E31" s="70"/>
      <c r="F31" s="35" t="s">
        <v>360</v>
      </c>
      <c r="G31" s="49">
        <v>6</v>
      </c>
      <c r="H31" s="35">
        <v>2008</v>
      </c>
      <c r="I31" s="122">
        <v>55200</v>
      </c>
      <c r="J31" s="122">
        <v>4600</v>
      </c>
      <c r="K31" s="101" t="s">
        <v>361</v>
      </c>
      <c r="L31" s="35">
        <v>6</v>
      </c>
      <c r="M31" s="122">
        <v>55200</v>
      </c>
      <c r="N31" s="122">
        <v>4600</v>
      </c>
    </row>
    <row r="32" spans="1:14" ht="51">
      <c r="A32" s="26" t="s">
        <v>53</v>
      </c>
      <c r="B32" s="35"/>
      <c r="C32" s="37"/>
      <c r="D32" s="40"/>
      <c r="E32" s="70"/>
      <c r="F32" s="35" t="s">
        <v>362</v>
      </c>
      <c r="G32" s="49">
        <v>4.2</v>
      </c>
      <c r="H32" s="35">
        <v>2008</v>
      </c>
      <c r="I32" s="174">
        <v>38640</v>
      </c>
      <c r="J32" s="213">
        <v>3220</v>
      </c>
      <c r="K32" s="101" t="s">
        <v>363</v>
      </c>
      <c r="L32" s="35">
        <v>4.2</v>
      </c>
      <c r="M32" s="122">
        <v>38640</v>
      </c>
      <c r="N32" s="122">
        <v>3220</v>
      </c>
    </row>
    <row r="33" spans="1:14" ht="51">
      <c r="A33" s="26" t="s">
        <v>53</v>
      </c>
      <c r="B33" s="35"/>
      <c r="C33" s="37"/>
      <c r="D33" s="40"/>
      <c r="E33" s="70"/>
      <c r="F33" s="35" t="s">
        <v>364</v>
      </c>
      <c r="G33" s="49">
        <v>5</v>
      </c>
      <c r="H33" s="35">
        <v>2008</v>
      </c>
      <c r="I33" s="122">
        <v>46000</v>
      </c>
      <c r="J33" s="122">
        <v>15333.333333333334</v>
      </c>
      <c r="K33" s="101" t="s">
        <v>365</v>
      </c>
      <c r="L33" s="35">
        <v>5</v>
      </c>
      <c r="M33" s="122">
        <v>46000</v>
      </c>
      <c r="N33" s="122">
        <v>15333.333333333334</v>
      </c>
    </row>
    <row r="34" spans="1:14" ht="18" customHeight="1">
      <c r="A34" s="136" t="s">
        <v>54</v>
      </c>
      <c r="B34" s="205"/>
      <c r="C34" s="5">
        <f>SUM(C31:C33)</f>
        <v>0</v>
      </c>
      <c r="D34" s="5">
        <f>SUM(D31:D33)</f>
        <v>0</v>
      </c>
      <c r="E34" s="5">
        <f>SUM(E31:E33)</f>
        <v>0</v>
      </c>
      <c r="F34" s="88"/>
      <c r="G34" s="90">
        <f>SUM(G31:G33)</f>
        <v>15.2</v>
      </c>
      <c r="H34" s="7"/>
      <c r="I34" s="123">
        <f>SUM(I31:I33)</f>
        <v>139840</v>
      </c>
      <c r="J34" s="123">
        <f>SUM(J31:J33)</f>
        <v>23153.333333333336</v>
      </c>
      <c r="K34" s="123"/>
      <c r="L34" s="218">
        <f>SUM(L31:L33)</f>
        <v>15.2</v>
      </c>
      <c r="M34" s="123">
        <f>SUM(M31:M33)</f>
        <v>139840</v>
      </c>
      <c r="N34" s="123">
        <f>SUM(N31:N33)</f>
        <v>23153.333333333336</v>
      </c>
    </row>
    <row r="35" spans="1:14" ht="63.75">
      <c r="A35" s="146" t="s">
        <v>59</v>
      </c>
      <c r="B35" s="39" t="s">
        <v>57</v>
      </c>
      <c r="C35" s="33">
        <v>10</v>
      </c>
      <c r="D35" s="40">
        <v>60000</v>
      </c>
      <c r="E35" s="72">
        <v>20000</v>
      </c>
      <c r="F35" s="35" t="s">
        <v>396</v>
      </c>
      <c r="G35" s="49">
        <v>19</v>
      </c>
      <c r="H35" s="35">
        <v>2011</v>
      </c>
      <c r="I35" s="174">
        <v>114000</v>
      </c>
      <c r="J35" s="174">
        <v>38000</v>
      </c>
      <c r="K35" s="101" t="s">
        <v>398</v>
      </c>
      <c r="L35" s="148">
        <f>SUM(C35+G35)</f>
        <v>29</v>
      </c>
      <c r="M35" s="122">
        <f aca="true" t="shared" si="5" ref="M35:N39">SUM(D35+I35)</f>
        <v>174000</v>
      </c>
      <c r="N35" s="122">
        <f t="shared" si="5"/>
        <v>58000</v>
      </c>
    </row>
    <row r="36" spans="1:14" ht="63.75">
      <c r="A36" s="146" t="s">
        <v>59</v>
      </c>
      <c r="B36" s="39" t="s">
        <v>58</v>
      </c>
      <c r="C36" s="33">
        <v>5</v>
      </c>
      <c r="D36" s="40">
        <v>30000</v>
      </c>
      <c r="E36" s="72">
        <v>10000</v>
      </c>
      <c r="F36" s="35" t="s">
        <v>393</v>
      </c>
      <c r="G36" s="49">
        <v>7</v>
      </c>
      <c r="H36" s="35">
        <v>2011</v>
      </c>
      <c r="I36" s="174">
        <v>42000</v>
      </c>
      <c r="J36" s="174">
        <v>14000</v>
      </c>
      <c r="K36" s="101" t="s">
        <v>398</v>
      </c>
      <c r="L36" s="148">
        <f>SUM(C36+G36)</f>
        <v>12</v>
      </c>
      <c r="M36" s="122">
        <f t="shared" si="5"/>
        <v>72000</v>
      </c>
      <c r="N36" s="122">
        <f t="shared" si="5"/>
        <v>24000</v>
      </c>
    </row>
    <row r="37" spans="1:14" ht="66.75" customHeight="1">
      <c r="A37" s="146" t="s">
        <v>59</v>
      </c>
      <c r="B37" s="38" t="s">
        <v>97</v>
      </c>
      <c r="C37" s="33">
        <v>0</v>
      </c>
      <c r="D37" s="40">
        <v>0</v>
      </c>
      <c r="E37" s="72">
        <v>0</v>
      </c>
      <c r="F37" s="35" t="s">
        <v>395</v>
      </c>
      <c r="G37" s="49">
        <v>3</v>
      </c>
      <c r="H37" s="35">
        <v>2011</v>
      </c>
      <c r="I37" s="174">
        <v>15000</v>
      </c>
      <c r="J37" s="174">
        <v>5000</v>
      </c>
      <c r="K37" s="101" t="s">
        <v>398</v>
      </c>
      <c r="L37" s="148">
        <f>SUM(C37+G37)</f>
        <v>3</v>
      </c>
      <c r="M37" s="122">
        <f t="shared" si="5"/>
        <v>15000</v>
      </c>
      <c r="N37" s="122">
        <f t="shared" si="5"/>
        <v>5000</v>
      </c>
    </row>
    <row r="38" spans="1:14" ht="63.75">
      <c r="A38" s="146" t="s">
        <v>59</v>
      </c>
      <c r="B38" s="38" t="s">
        <v>97</v>
      </c>
      <c r="C38" s="33">
        <v>0</v>
      </c>
      <c r="D38" s="40">
        <v>0</v>
      </c>
      <c r="E38" s="72">
        <v>0</v>
      </c>
      <c r="F38" s="35" t="s">
        <v>394</v>
      </c>
      <c r="G38" s="49">
        <v>7</v>
      </c>
      <c r="H38" s="35">
        <v>2011</v>
      </c>
      <c r="I38" s="174">
        <v>30240</v>
      </c>
      <c r="J38" s="174">
        <v>10000</v>
      </c>
      <c r="K38" s="101" t="s">
        <v>398</v>
      </c>
      <c r="L38" s="148">
        <f>SUM(C38+G38)</f>
        <v>7</v>
      </c>
      <c r="M38" s="122">
        <f t="shared" si="5"/>
        <v>30240</v>
      </c>
      <c r="N38" s="122">
        <f t="shared" si="5"/>
        <v>10000</v>
      </c>
    </row>
    <row r="39" spans="1:14" ht="49.5" customHeight="1">
      <c r="A39" s="146" t="s">
        <v>59</v>
      </c>
      <c r="B39" s="38" t="s">
        <v>97</v>
      </c>
      <c r="C39" s="33">
        <v>0</v>
      </c>
      <c r="D39" s="40">
        <v>0</v>
      </c>
      <c r="E39" s="72">
        <v>0</v>
      </c>
      <c r="F39" s="35" t="s">
        <v>397</v>
      </c>
      <c r="G39" s="49">
        <v>6</v>
      </c>
      <c r="H39" s="35">
        <v>2011</v>
      </c>
      <c r="I39" s="174">
        <v>18000</v>
      </c>
      <c r="J39" s="174">
        <v>6000</v>
      </c>
      <c r="K39" s="101" t="s">
        <v>398</v>
      </c>
      <c r="L39" s="148">
        <f>SUM(C39+G39)</f>
        <v>6</v>
      </c>
      <c r="M39" s="122">
        <f t="shared" si="5"/>
        <v>18000</v>
      </c>
      <c r="N39" s="122">
        <f t="shared" si="5"/>
        <v>6000</v>
      </c>
    </row>
    <row r="40" spans="1:14" ht="12.75">
      <c r="A40" s="288" t="s">
        <v>60</v>
      </c>
      <c r="B40" s="289"/>
      <c r="C40" s="4">
        <f>SUM(C35:C39)</f>
        <v>15</v>
      </c>
      <c r="D40" s="4">
        <f>SUM(D35:D39)</f>
        <v>90000</v>
      </c>
      <c r="E40" s="4">
        <f>SUM(E35:E39)</f>
        <v>30000</v>
      </c>
      <c r="F40" s="4"/>
      <c r="G40" s="4">
        <f>SUM(G35:G39)</f>
        <v>42</v>
      </c>
      <c r="H40" s="4"/>
      <c r="I40" s="4">
        <f>SUM(I35:I39)</f>
        <v>219240</v>
      </c>
      <c r="J40" s="4">
        <f>SUM(J35:J39)</f>
        <v>73000</v>
      </c>
      <c r="K40" s="4"/>
      <c r="L40" s="4">
        <f>SUM(L35:L39)</f>
        <v>57</v>
      </c>
      <c r="M40" s="4">
        <f>SUM(M35:M39)</f>
        <v>309240</v>
      </c>
      <c r="N40" s="4">
        <f>SUM(N35:N39)</f>
        <v>103000</v>
      </c>
    </row>
    <row r="41" spans="1:14" ht="63.75">
      <c r="A41" s="42" t="s">
        <v>34</v>
      </c>
      <c r="B41" s="38" t="s">
        <v>97</v>
      </c>
      <c r="C41" s="31">
        <v>0</v>
      </c>
      <c r="D41" s="31">
        <v>0</v>
      </c>
      <c r="E41" s="71">
        <v>0</v>
      </c>
      <c r="F41" s="35" t="s">
        <v>158</v>
      </c>
      <c r="G41" s="49">
        <v>10</v>
      </c>
      <c r="H41" s="107">
        <v>2008</v>
      </c>
      <c r="I41" s="122">
        <v>110000</v>
      </c>
      <c r="J41" s="122">
        <v>110000</v>
      </c>
      <c r="K41" s="101" t="s">
        <v>157</v>
      </c>
      <c r="L41" s="35">
        <f>C41+G41</f>
        <v>10</v>
      </c>
      <c r="M41" s="122">
        <f>D41+I41</f>
        <v>110000</v>
      </c>
      <c r="N41" s="122">
        <f>SUM(E41+J41)</f>
        <v>110000</v>
      </c>
    </row>
    <row r="42" spans="1:14" ht="81" customHeight="1">
      <c r="A42" s="42" t="s">
        <v>34</v>
      </c>
      <c r="B42" s="38" t="s">
        <v>97</v>
      </c>
      <c r="C42" s="31">
        <v>0</v>
      </c>
      <c r="D42" s="31">
        <v>0</v>
      </c>
      <c r="E42" s="71">
        <v>0</v>
      </c>
      <c r="F42" s="35" t="s">
        <v>159</v>
      </c>
      <c r="G42" s="49">
        <v>13</v>
      </c>
      <c r="H42" s="107">
        <v>2008</v>
      </c>
      <c r="I42" s="122">
        <v>126000</v>
      </c>
      <c r="J42" s="122">
        <v>126000</v>
      </c>
      <c r="K42" s="101" t="s">
        <v>157</v>
      </c>
      <c r="L42" s="35">
        <f>C42+G42</f>
        <v>13</v>
      </c>
      <c r="M42" s="122">
        <f>D42+I42</f>
        <v>126000</v>
      </c>
      <c r="N42" s="122">
        <f>SUM(E42+J42)</f>
        <v>126000</v>
      </c>
    </row>
    <row r="43" spans="1:14" ht="20.25" customHeight="1">
      <c r="A43" s="137" t="s">
        <v>35</v>
      </c>
      <c r="B43" s="93"/>
      <c r="C43" s="15">
        <f>SUM(C41:C42)</f>
        <v>0</v>
      </c>
      <c r="D43" s="15">
        <f>SUM(D41:D42)</f>
        <v>0</v>
      </c>
      <c r="E43" s="67">
        <f>SUM(E41:E42)</f>
        <v>0</v>
      </c>
      <c r="F43" s="110"/>
      <c r="G43" s="159">
        <f>SUM(G41:G42)</f>
        <v>23</v>
      </c>
      <c r="H43" s="159"/>
      <c r="I43" s="159">
        <f>SUM(I41:I42)</f>
        <v>236000</v>
      </c>
      <c r="J43" s="159">
        <f>SUM(J41:J42)</f>
        <v>236000</v>
      </c>
      <c r="K43" s="159"/>
      <c r="L43" s="159">
        <f>SUM(L41:L42)</f>
        <v>23</v>
      </c>
      <c r="M43" s="159">
        <f>SUM(M41:M42)</f>
        <v>236000</v>
      </c>
      <c r="N43" s="159">
        <f>SUM(N41:N42)</f>
        <v>236000</v>
      </c>
    </row>
    <row r="44" spans="1:14" ht="42" customHeight="1">
      <c r="A44" s="38" t="s">
        <v>83</v>
      </c>
      <c r="B44" s="241" t="s">
        <v>384</v>
      </c>
      <c r="C44" s="115">
        <v>0.4</v>
      </c>
      <c r="D44" s="115">
        <v>0</v>
      </c>
      <c r="E44" s="116">
        <v>4368</v>
      </c>
      <c r="F44" s="38" t="s">
        <v>97</v>
      </c>
      <c r="G44" s="31">
        <v>0</v>
      </c>
      <c r="H44" s="31">
        <v>0</v>
      </c>
      <c r="I44" s="31">
        <v>0</v>
      </c>
      <c r="J44" s="31">
        <v>0</v>
      </c>
      <c r="K44" s="242" t="s">
        <v>386</v>
      </c>
      <c r="L44" s="31">
        <f aca="true" t="shared" si="6" ref="L44:N45">SUM(C44+G44)</f>
        <v>0.4</v>
      </c>
      <c r="M44" s="31">
        <f t="shared" si="6"/>
        <v>0</v>
      </c>
      <c r="N44" s="32">
        <f t="shared" si="6"/>
        <v>4368</v>
      </c>
    </row>
    <row r="45" spans="1:61" s="49" customFormat="1" ht="38.25">
      <c r="A45" s="38" t="s">
        <v>83</v>
      </c>
      <c r="B45" s="38" t="s">
        <v>385</v>
      </c>
      <c r="C45" s="31">
        <v>1</v>
      </c>
      <c r="D45" s="31">
        <v>0</v>
      </c>
      <c r="E45" s="215">
        <v>10920</v>
      </c>
      <c r="F45" s="38" t="s">
        <v>97</v>
      </c>
      <c r="G45" s="31">
        <v>0</v>
      </c>
      <c r="H45" s="31">
        <v>0</v>
      </c>
      <c r="I45" s="31">
        <v>0</v>
      </c>
      <c r="J45" s="31">
        <v>0</v>
      </c>
      <c r="K45" s="242" t="s">
        <v>387</v>
      </c>
      <c r="L45" s="31">
        <f t="shared" si="6"/>
        <v>1</v>
      </c>
      <c r="M45" s="31">
        <f t="shared" si="6"/>
        <v>0</v>
      </c>
      <c r="N45" s="32">
        <f t="shared" si="6"/>
        <v>10920</v>
      </c>
      <c r="O45" s="124"/>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row>
    <row r="46" spans="1:61" s="85" customFormat="1" ht="12.75">
      <c r="A46" s="7" t="s">
        <v>83</v>
      </c>
      <c r="B46" s="88"/>
      <c r="C46" s="4">
        <f>SUM(C44:C45)</f>
        <v>1.4</v>
      </c>
      <c r="D46" s="4">
        <f>SUM(D44:D45)</f>
        <v>0</v>
      </c>
      <c r="E46" s="4">
        <f>SUM(E44:E45)</f>
        <v>15288</v>
      </c>
      <c r="F46" s="4"/>
      <c r="G46" s="4">
        <f>SUM(G44:G45)</f>
        <v>0</v>
      </c>
      <c r="H46" s="4">
        <f>SUM(H45)</f>
        <v>0</v>
      </c>
      <c r="I46" s="4">
        <f>SUM(I45)</f>
        <v>0</v>
      </c>
      <c r="J46" s="4">
        <f>SUM(J45)</f>
        <v>0</v>
      </c>
      <c r="K46" s="4"/>
      <c r="L46" s="4">
        <f>SUM(L44:L45)</f>
        <v>1.4</v>
      </c>
      <c r="M46" s="4">
        <f>SUM(M44:M45)</f>
        <v>0</v>
      </c>
      <c r="N46" s="4">
        <f>SUM(N44:N45)</f>
        <v>15288</v>
      </c>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row>
    <row r="47" spans="1:14" ht="69" customHeight="1">
      <c r="A47" s="146" t="s">
        <v>56</v>
      </c>
      <c r="B47" s="162" t="s">
        <v>97</v>
      </c>
      <c r="C47" s="150">
        <v>0</v>
      </c>
      <c r="D47" s="150">
        <v>0</v>
      </c>
      <c r="E47" s="95">
        <v>0</v>
      </c>
      <c r="F47" s="94" t="s">
        <v>165</v>
      </c>
      <c r="G47" s="150">
        <v>18</v>
      </c>
      <c r="H47" s="150">
        <v>2010</v>
      </c>
      <c r="I47" s="95">
        <v>0</v>
      </c>
      <c r="J47" s="95">
        <v>186513.6</v>
      </c>
      <c r="K47" s="326" t="s">
        <v>371</v>
      </c>
      <c r="L47" s="35">
        <f>C47+G47</f>
        <v>18</v>
      </c>
      <c r="M47" s="122">
        <f aca="true" t="shared" si="7" ref="M47:N50">D47+I47</f>
        <v>0</v>
      </c>
      <c r="N47" s="122">
        <f t="shared" si="7"/>
        <v>186513.6</v>
      </c>
    </row>
    <row r="48" spans="1:14" ht="76.5">
      <c r="A48" s="146" t="s">
        <v>56</v>
      </c>
      <c r="B48" s="162" t="s">
        <v>97</v>
      </c>
      <c r="C48" s="150">
        <v>0</v>
      </c>
      <c r="D48" s="150">
        <v>0</v>
      </c>
      <c r="E48" s="95">
        <v>0</v>
      </c>
      <c r="F48" s="94" t="s">
        <v>166</v>
      </c>
      <c r="G48" s="150">
        <v>7</v>
      </c>
      <c r="H48" s="150">
        <v>2011</v>
      </c>
      <c r="I48" s="95">
        <v>0</v>
      </c>
      <c r="J48" s="95">
        <v>58968</v>
      </c>
      <c r="K48" s="327"/>
      <c r="L48" s="35">
        <f>C48+G48</f>
        <v>7</v>
      </c>
      <c r="M48" s="122">
        <f t="shared" si="7"/>
        <v>0</v>
      </c>
      <c r="N48" s="122">
        <f t="shared" si="7"/>
        <v>58968</v>
      </c>
    </row>
    <row r="49" spans="1:14" ht="63.75">
      <c r="A49" s="146" t="s">
        <v>56</v>
      </c>
      <c r="B49" s="162" t="s">
        <v>97</v>
      </c>
      <c r="C49" s="150">
        <v>0</v>
      </c>
      <c r="D49" s="150">
        <v>0</v>
      </c>
      <c r="E49" s="95">
        <v>0</v>
      </c>
      <c r="F49" s="94" t="s">
        <v>167</v>
      </c>
      <c r="G49" s="150">
        <v>4</v>
      </c>
      <c r="H49" s="150">
        <v>2010</v>
      </c>
      <c r="I49" s="95">
        <v>0</v>
      </c>
      <c r="J49" s="95">
        <v>41077.40000000001</v>
      </c>
      <c r="K49" s="327"/>
      <c r="L49" s="35">
        <f>C49+G49</f>
        <v>4</v>
      </c>
      <c r="M49" s="122">
        <f t="shared" si="7"/>
        <v>0</v>
      </c>
      <c r="N49" s="122">
        <f t="shared" si="7"/>
        <v>41077.40000000001</v>
      </c>
    </row>
    <row r="50" spans="1:14" ht="76.5">
      <c r="A50" s="146" t="s">
        <v>56</v>
      </c>
      <c r="B50" s="162" t="s">
        <v>97</v>
      </c>
      <c r="C50" s="150">
        <v>0</v>
      </c>
      <c r="D50" s="150">
        <v>0</v>
      </c>
      <c r="E50" s="95">
        <v>0</v>
      </c>
      <c r="F50" s="94" t="s">
        <v>168</v>
      </c>
      <c r="G50" s="150">
        <v>5</v>
      </c>
      <c r="H50" s="150">
        <v>2011</v>
      </c>
      <c r="I50" s="95">
        <v>0</v>
      </c>
      <c r="J50" s="95">
        <v>49140</v>
      </c>
      <c r="K50" s="328"/>
      <c r="L50" s="35">
        <f>C50+G50</f>
        <v>5</v>
      </c>
      <c r="M50" s="122">
        <f t="shared" si="7"/>
        <v>0</v>
      </c>
      <c r="N50" s="122">
        <f t="shared" si="7"/>
        <v>49140</v>
      </c>
    </row>
    <row r="51" spans="1:14" ht="16.5" customHeight="1">
      <c r="A51" s="288" t="s">
        <v>55</v>
      </c>
      <c r="B51" s="308"/>
      <c r="C51" s="4">
        <f>SUM(C47)</f>
        <v>0</v>
      </c>
      <c r="D51" s="4">
        <f>SUM(D47)</f>
        <v>0</v>
      </c>
      <c r="E51" s="69">
        <f>SUM(E47)</f>
        <v>0</v>
      </c>
      <c r="F51" s="88"/>
      <c r="G51" s="90">
        <f>SUM(G47:G50)</f>
        <v>34</v>
      </c>
      <c r="H51" s="90"/>
      <c r="I51" s="90">
        <f>SUM(I47:I50)</f>
        <v>0</v>
      </c>
      <c r="J51" s="90">
        <f>SUM(J47:J50)</f>
        <v>335699</v>
      </c>
      <c r="K51" s="90"/>
      <c r="L51" s="90">
        <f>SUM(L47:L50)</f>
        <v>34</v>
      </c>
      <c r="M51" s="90">
        <f>SUM(M47:M50)</f>
        <v>0</v>
      </c>
      <c r="N51" s="90">
        <f>SUM(N47:N50)</f>
        <v>335699</v>
      </c>
    </row>
    <row r="52" spans="1:14" ht="16.5" customHeight="1">
      <c r="A52" s="24" t="s">
        <v>170</v>
      </c>
      <c r="B52" s="39" t="s">
        <v>172</v>
      </c>
      <c r="C52" s="33">
        <v>10</v>
      </c>
      <c r="D52" s="33">
        <f>42000*10</f>
        <v>420000</v>
      </c>
      <c r="E52" s="33">
        <f>42000*10</f>
        <v>420000</v>
      </c>
      <c r="F52" s="35" t="s">
        <v>97</v>
      </c>
      <c r="G52" s="49">
        <v>0</v>
      </c>
      <c r="H52" s="107">
        <v>0</v>
      </c>
      <c r="I52" s="122">
        <v>0</v>
      </c>
      <c r="J52" s="122">
        <v>0</v>
      </c>
      <c r="K52" s="101">
        <v>0</v>
      </c>
      <c r="L52" s="35">
        <f>C52+G52</f>
        <v>10</v>
      </c>
      <c r="M52" s="122">
        <f>D52+I52</f>
        <v>420000</v>
      </c>
      <c r="N52" s="122">
        <f>E52+J52</f>
        <v>420000</v>
      </c>
    </row>
    <row r="53" spans="1:14" ht="16.5" customHeight="1">
      <c r="A53" s="157" t="s">
        <v>171</v>
      </c>
      <c r="B53" s="205"/>
      <c r="C53" s="4">
        <f>SUM(C52)</f>
        <v>10</v>
      </c>
      <c r="D53" s="4">
        <f>SUM(D52)</f>
        <v>420000</v>
      </c>
      <c r="E53" s="4">
        <f>SUM(E52)</f>
        <v>420000</v>
      </c>
      <c r="F53" s="4"/>
      <c r="G53" s="4">
        <f aca="true" t="shared" si="8" ref="G53:N53">SUM(G52)</f>
        <v>0</v>
      </c>
      <c r="H53" s="4">
        <f t="shared" si="8"/>
        <v>0</v>
      </c>
      <c r="I53" s="4">
        <f t="shared" si="8"/>
        <v>0</v>
      </c>
      <c r="J53" s="4">
        <f t="shared" si="8"/>
        <v>0</v>
      </c>
      <c r="K53" s="4">
        <f t="shared" si="8"/>
        <v>0</v>
      </c>
      <c r="L53" s="4">
        <f t="shared" si="8"/>
        <v>10</v>
      </c>
      <c r="M53" s="4">
        <f t="shared" si="8"/>
        <v>420000</v>
      </c>
      <c r="N53" s="4">
        <f t="shared" si="8"/>
        <v>420000</v>
      </c>
    </row>
    <row r="54" spans="1:14" ht="12.75">
      <c r="A54" s="42" t="s">
        <v>63</v>
      </c>
      <c r="B54" s="35" t="s">
        <v>61</v>
      </c>
      <c r="C54" s="36">
        <v>2</v>
      </c>
      <c r="D54" s="36">
        <v>8800</v>
      </c>
      <c r="E54" s="73">
        <v>8800</v>
      </c>
      <c r="F54" s="35" t="s">
        <v>97</v>
      </c>
      <c r="G54" s="49">
        <v>0</v>
      </c>
      <c r="H54" s="35">
        <v>0</v>
      </c>
      <c r="I54" s="122">
        <v>0</v>
      </c>
      <c r="J54" s="122">
        <v>0</v>
      </c>
      <c r="K54" s="101">
        <v>0</v>
      </c>
      <c r="L54" s="35">
        <f>C54+G54</f>
        <v>2</v>
      </c>
      <c r="M54" s="122">
        <f>D54+I54</f>
        <v>8800</v>
      </c>
      <c r="N54" s="122">
        <f>E54+J54</f>
        <v>8800</v>
      </c>
    </row>
    <row r="55" spans="1:14" ht="12.75">
      <c r="A55" s="42" t="s">
        <v>63</v>
      </c>
      <c r="B55" s="35" t="s">
        <v>62</v>
      </c>
      <c r="C55" s="36">
        <v>2</v>
      </c>
      <c r="D55" s="36">
        <v>19800</v>
      </c>
      <c r="E55" s="73">
        <v>19800</v>
      </c>
      <c r="F55" s="35" t="s">
        <v>97</v>
      </c>
      <c r="G55" s="49">
        <v>0</v>
      </c>
      <c r="H55" s="35">
        <v>0</v>
      </c>
      <c r="I55" s="122">
        <v>0</v>
      </c>
      <c r="J55" s="122">
        <v>0</v>
      </c>
      <c r="K55" s="101">
        <v>0</v>
      </c>
      <c r="L55" s="35">
        <f>C55+G55</f>
        <v>2</v>
      </c>
      <c r="M55" s="122">
        <f>D55+I55</f>
        <v>19800</v>
      </c>
      <c r="N55" s="122">
        <f>E55+J55</f>
        <v>19800</v>
      </c>
    </row>
    <row r="56" spans="1:14" ht="12.75">
      <c r="A56" s="288" t="s">
        <v>64</v>
      </c>
      <c r="B56" s="299"/>
      <c r="C56" s="4">
        <f>SUM(C54:C55)</f>
        <v>4</v>
      </c>
      <c r="D56" s="4">
        <f>SUM(D54:D55)</f>
        <v>28600</v>
      </c>
      <c r="E56" s="69">
        <f>SUM(E54:E55)</f>
        <v>28600</v>
      </c>
      <c r="F56" s="69"/>
      <c r="G56" s="69">
        <f>SUM(G54:G55)</f>
        <v>0</v>
      </c>
      <c r="H56" s="69">
        <f>SUM(H54:H55)</f>
        <v>0</v>
      </c>
      <c r="I56" s="69">
        <f>SUM(I54:I55)</f>
        <v>0</v>
      </c>
      <c r="J56" s="69">
        <f>SUM(J54:J55)</f>
        <v>0</v>
      </c>
      <c r="K56" s="69"/>
      <c r="L56" s="69">
        <f>SUM(L54:L55)</f>
        <v>4</v>
      </c>
      <c r="M56" s="69">
        <f>SUM(M54:M55)</f>
        <v>28600</v>
      </c>
      <c r="N56" s="69">
        <f>SUM(N54:N55)</f>
        <v>28600</v>
      </c>
    </row>
    <row r="57" spans="1:14" ht="76.5">
      <c r="A57" s="146" t="s">
        <v>81</v>
      </c>
      <c r="B57" s="108" t="s">
        <v>185</v>
      </c>
      <c r="C57" s="33">
        <v>250</v>
      </c>
      <c r="D57" s="166">
        <v>2875000</v>
      </c>
      <c r="E57" s="166">
        <v>2875000</v>
      </c>
      <c r="F57" s="35" t="s">
        <v>204</v>
      </c>
      <c r="G57" s="49">
        <v>272</v>
      </c>
      <c r="H57" s="35">
        <v>2011</v>
      </c>
      <c r="I57" s="148">
        <v>3244408.33</v>
      </c>
      <c r="J57" s="174">
        <v>3244408.33</v>
      </c>
      <c r="K57" s="169" t="s">
        <v>97</v>
      </c>
      <c r="L57" s="35">
        <f>SUM(C57+G57)</f>
        <v>522</v>
      </c>
      <c r="M57" s="174">
        <f>SUM(D57+I57)</f>
        <v>6119408.33</v>
      </c>
      <c r="N57" s="174">
        <f>SUM(E57+J57)</f>
        <v>6119408.33</v>
      </c>
    </row>
    <row r="58" spans="1:14" ht="12.75">
      <c r="A58" s="146" t="s">
        <v>81</v>
      </c>
      <c r="B58" s="108" t="s">
        <v>97</v>
      </c>
      <c r="C58" s="33">
        <v>0</v>
      </c>
      <c r="D58" s="166">
        <v>0</v>
      </c>
      <c r="E58" s="166">
        <v>0</v>
      </c>
      <c r="F58" s="35" t="s">
        <v>185</v>
      </c>
      <c r="G58" s="49">
        <v>0</v>
      </c>
      <c r="H58" s="35">
        <v>2011</v>
      </c>
      <c r="I58" s="148"/>
      <c r="J58" s="174">
        <v>0</v>
      </c>
      <c r="K58" s="169" t="s">
        <v>97</v>
      </c>
      <c r="L58" s="35">
        <f aca="true" t="shared" si="9" ref="L58:L79">SUM(C58+G58)</f>
        <v>0</v>
      </c>
      <c r="M58" s="174">
        <f aca="true" t="shared" si="10" ref="M58:M79">SUM(D58+I58)</f>
        <v>0</v>
      </c>
      <c r="N58" s="174">
        <f aca="true" t="shared" si="11" ref="N58:N79">SUM(E58+J58)</f>
        <v>0</v>
      </c>
    </row>
    <row r="59" spans="1:14" ht="12.75">
      <c r="A59" s="146" t="s">
        <v>81</v>
      </c>
      <c r="B59" s="108" t="s">
        <v>97</v>
      </c>
      <c r="C59" s="33">
        <v>0</v>
      </c>
      <c r="D59" s="166">
        <v>0</v>
      </c>
      <c r="E59" s="166">
        <v>0</v>
      </c>
      <c r="F59" s="35" t="s">
        <v>177</v>
      </c>
      <c r="G59" s="49">
        <v>13</v>
      </c>
      <c r="H59" s="35">
        <v>2011</v>
      </c>
      <c r="I59" s="148">
        <v>169229</v>
      </c>
      <c r="J59" s="174">
        <v>169229</v>
      </c>
      <c r="K59" s="169" t="s">
        <v>97</v>
      </c>
      <c r="L59" s="35">
        <f t="shared" si="9"/>
        <v>13</v>
      </c>
      <c r="M59" s="174">
        <f t="shared" si="10"/>
        <v>169229</v>
      </c>
      <c r="N59" s="174">
        <f t="shared" si="11"/>
        <v>169229</v>
      </c>
    </row>
    <row r="60" spans="1:14" ht="12.75">
      <c r="A60" s="146" t="s">
        <v>81</v>
      </c>
      <c r="B60" s="108" t="s">
        <v>97</v>
      </c>
      <c r="C60" s="33">
        <v>0</v>
      </c>
      <c r="D60" s="166">
        <v>0</v>
      </c>
      <c r="E60" s="166">
        <v>0</v>
      </c>
      <c r="F60" s="35" t="s">
        <v>178</v>
      </c>
      <c r="G60" s="49">
        <v>29</v>
      </c>
      <c r="H60" s="35">
        <v>2011</v>
      </c>
      <c r="I60" s="148">
        <v>331866</v>
      </c>
      <c r="J60" s="174">
        <v>331866</v>
      </c>
      <c r="K60" s="169" t="s">
        <v>97</v>
      </c>
      <c r="L60" s="35">
        <f t="shared" si="9"/>
        <v>29</v>
      </c>
      <c r="M60" s="174">
        <f t="shared" si="10"/>
        <v>331866</v>
      </c>
      <c r="N60" s="174">
        <f t="shared" si="11"/>
        <v>331866</v>
      </c>
    </row>
    <row r="61" spans="1:14" ht="12.75">
      <c r="A61" s="146" t="s">
        <v>81</v>
      </c>
      <c r="B61" s="108" t="s">
        <v>97</v>
      </c>
      <c r="C61" s="33">
        <v>0</v>
      </c>
      <c r="D61" s="166">
        <v>0</v>
      </c>
      <c r="E61" s="166">
        <v>0</v>
      </c>
      <c r="F61" s="35" t="s">
        <v>179</v>
      </c>
      <c r="G61" s="49">
        <v>31</v>
      </c>
      <c r="H61" s="35">
        <v>2011</v>
      </c>
      <c r="I61" s="148">
        <v>392956.33</v>
      </c>
      <c r="J61" s="174">
        <v>392956.33</v>
      </c>
      <c r="K61" s="169" t="s">
        <v>97</v>
      </c>
      <c r="L61" s="35">
        <f t="shared" si="9"/>
        <v>31</v>
      </c>
      <c r="M61" s="174">
        <f t="shared" si="10"/>
        <v>392956.33</v>
      </c>
      <c r="N61" s="174">
        <f t="shared" si="11"/>
        <v>392956.33</v>
      </c>
    </row>
    <row r="62" spans="1:14" ht="12.75">
      <c r="A62" s="146" t="s">
        <v>81</v>
      </c>
      <c r="B62" s="108" t="s">
        <v>97</v>
      </c>
      <c r="C62" s="33">
        <v>0</v>
      </c>
      <c r="D62" s="166">
        <v>0</v>
      </c>
      <c r="E62" s="166">
        <v>0</v>
      </c>
      <c r="F62" s="35" t="s">
        <v>180</v>
      </c>
      <c r="G62" s="49">
        <v>7</v>
      </c>
      <c r="H62" s="35">
        <v>2011</v>
      </c>
      <c r="I62" s="148">
        <v>82091</v>
      </c>
      <c r="J62" s="174">
        <v>82091</v>
      </c>
      <c r="K62" s="169" t="s">
        <v>97</v>
      </c>
      <c r="L62" s="35">
        <f t="shared" si="9"/>
        <v>7</v>
      </c>
      <c r="M62" s="174">
        <f t="shared" si="10"/>
        <v>82091</v>
      </c>
      <c r="N62" s="174">
        <f t="shared" si="11"/>
        <v>82091</v>
      </c>
    </row>
    <row r="63" spans="1:14" ht="12.75">
      <c r="A63" s="146" t="s">
        <v>81</v>
      </c>
      <c r="B63" s="108" t="s">
        <v>97</v>
      </c>
      <c r="C63" s="33">
        <v>0</v>
      </c>
      <c r="D63" s="166">
        <v>0</v>
      </c>
      <c r="E63" s="166">
        <v>0</v>
      </c>
      <c r="F63" s="35" t="s">
        <v>181</v>
      </c>
      <c r="G63" s="49">
        <v>60</v>
      </c>
      <c r="H63" s="35">
        <v>2011</v>
      </c>
      <c r="I63" s="148">
        <v>681396.5</v>
      </c>
      <c r="J63" s="174">
        <v>681396.5</v>
      </c>
      <c r="K63" s="169" t="s">
        <v>97</v>
      </c>
      <c r="L63" s="35">
        <f t="shared" si="9"/>
        <v>60</v>
      </c>
      <c r="M63" s="174">
        <f t="shared" si="10"/>
        <v>681396.5</v>
      </c>
      <c r="N63" s="174">
        <f t="shared" si="11"/>
        <v>681396.5</v>
      </c>
    </row>
    <row r="64" spans="1:14" ht="12.75">
      <c r="A64" s="146" t="s">
        <v>81</v>
      </c>
      <c r="B64" s="108" t="s">
        <v>97</v>
      </c>
      <c r="C64" s="33">
        <v>0</v>
      </c>
      <c r="D64" s="166">
        <v>0</v>
      </c>
      <c r="E64" s="166">
        <v>0</v>
      </c>
      <c r="F64" s="35" t="s">
        <v>182</v>
      </c>
      <c r="G64" s="49">
        <v>55</v>
      </c>
      <c r="H64" s="35">
        <v>2011</v>
      </c>
      <c r="I64" s="148">
        <v>645604</v>
      </c>
      <c r="J64" s="174">
        <v>645604</v>
      </c>
      <c r="K64" s="169" t="s">
        <v>97</v>
      </c>
      <c r="L64" s="35">
        <f t="shared" si="9"/>
        <v>55</v>
      </c>
      <c r="M64" s="174">
        <f t="shared" si="10"/>
        <v>645604</v>
      </c>
      <c r="N64" s="174">
        <f t="shared" si="11"/>
        <v>645604</v>
      </c>
    </row>
    <row r="65" spans="1:14" ht="12.75">
      <c r="A65" s="146" t="s">
        <v>81</v>
      </c>
      <c r="B65" s="108" t="s">
        <v>97</v>
      </c>
      <c r="C65" s="33">
        <v>0</v>
      </c>
      <c r="D65" s="166">
        <v>0</v>
      </c>
      <c r="E65" s="166">
        <v>0</v>
      </c>
      <c r="F65" s="35" t="s">
        <v>183</v>
      </c>
      <c r="G65" s="49">
        <v>50</v>
      </c>
      <c r="H65" s="35">
        <v>2011</v>
      </c>
      <c r="I65" s="148">
        <v>616970</v>
      </c>
      <c r="J65" s="174">
        <v>616970</v>
      </c>
      <c r="K65" s="169" t="s">
        <v>97</v>
      </c>
      <c r="L65" s="35">
        <f t="shared" si="9"/>
        <v>50</v>
      </c>
      <c r="M65" s="174">
        <f t="shared" si="10"/>
        <v>616970</v>
      </c>
      <c r="N65" s="174">
        <f t="shared" si="11"/>
        <v>616970</v>
      </c>
    </row>
    <row r="66" spans="1:14" ht="12.75">
      <c r="A66" s="146" t="s">
        <v>81</v>
      </c>
      <c r="B66" s="108" t="s">
        <v>97</v>
      </c>
      <c r="C66" s="33">
        <v>0</v>
      </c>
      <c r="D66" s="166">
        <v>0</v>
      </c>
      <c r="E66" s="166">
        <v>0</v>
      </c>
      <c r="F66" s="38" t="s">
        <v>184</v>
      </c>
      <c r="G66" s="168">
        <v>27</v>
      </c>
      <c r="H66" s="35">
        <v>2011</v>
      </c>
      <c r="I66" s="175">
        <v>324295.5</v>
      </c>
      <c r="J66" s="176">
        <v>324295.5</v>
      </c>
      <c r="K66" s="169" t="s">
        <v>97</v>
      </c>
      <c r="L66" s="35">
        <f t="shared" si="9"/>
        <v>27</v>
      </c>
      <c r="M66" s="174">
        <f t="shared" si="10"/>
        <v>324295.5</v>
      </c>
      <c r="N66" s="174">
        <f t="shared" si="11"/>
        <v>324295.5</v>
      </c>
    </row>
    <row r="67" spans="1:14" ht="38.25">
      <c r="A67" s="146" t="s">
        <v>81</v>
      </c>
      <c r="B67" s="108" t="s">
        <v>97</v>
      </c>
      <c r="C67" s="33">
        <v>0</v>
      </c>
      <c r="D67" s="166">
        <v>0</v>
      </c>
      <c r="E67" s="166">
        <v>0</v>
      </c>
      <c r="F67" s="108" t="s">
        <v>213</v>
      </c>
      <c r="G67" s="55">
        <v>10</v>
      </c>
      <c r="H67" s="35">
        <v>2011</v>
      </c>
      <c r="I67" s="177">
        <v>76770</v>
      </c>
      <c r="J67" s="174">
        <v>76770</v>
      </c>
      <c r="K67" s="169" t="s">
        <v>97</v>
      </c>
      <c r="L67" s="35">
        <f t="shared" si="9"/>
        <v>10</v>
      </c>
      <c r="M67" s="174">
        <f t="shared" si="10"/>
        <v>76770</v>
      </c>
      <c r="N67" s="174">
        <f t="shared" si="11"/>
        <v>76770</v>
      </c>
    </row>
    <row r="68" spans="1:14" ht="51">
      <c r="A68" s="146" t="s">
        <v>81</v>
      </c>
      <c r="B68" s="108" t="s">
        <v>97</v>
      </c>
      <c r="C68" s="33">
        <v>0</v>
      </c>
      <c r="D68" s="166">
        <v>0</v>
      </c>
      <c r="E68" s="166">
        <v>0</v>
      </c>
      <c r="F68" s="108" t="s">
        <v>421</v>
      </c>
      <c r="G68" s="55">
        <v>4</v>
      </c>
      <c r="H68" s="35">
        <v>2011</v>
      </c>
      <c r="I68" s="177">
        <v>40400</v>
      </c>
      <c r="J68" s="174">
        <v>40400</v>
      </c>
      <c r="K68" s="169" t="s">
        <v>97</v>
      </c>
      <c r="L68" s="35">
        <f t="shared" si="9"/>
        <v>4</v>
      </c>
      <c r="M68" s="174">
        <f t="shared" si="10"/>
        <v>40400</v>
      </c>
      <c r="N68" s="174">
        <f t="shared" si="11"/>
        <v>40400</v>
      </c>
    </row>
    <row r="69" spans="1:14" ht="76.5">
      <c r="A69" s="146" t="s">
        <v>81</v>
      </c>
      <c r="B69" s="108" t="s">
        <v>97</v>
      </c>
      <c r="C69" s="33">
        <v>0</v>
      </c>
      <c r="D69" s="166">
        <v>0</v>
      </c>
      <c r="E69" s="166">
        <v>0</v>
      </c>
      <c r="F69" s="108" t="s">
        <v>205</v>
      </c>
      <c r="G69" s="55">
        <v>238</v>
      </c>
      <c r="H69" s="35">
        <v>2010</v>
      </c>
      <c r="I69" s="177">
        <v>2885246.4</v>
      </c>
      <c r="J69" s="174">
        <v>2885246.4</v>
      </c>
      <c r="K69" s="169" t="s">
        <v>97</v>
      </c>
      <c r="L69" s="35">
        <f t="shared" si="9"/>
        <v>238</v>
      </c>
      <c r="M69" s="174">
        <f t="shared" si="10"/>
        <v>2885246.4</v>
      </c>
      <c r="N69" s="174">
        <f t="shared" si="11"/>
        <v>2885246.4</v>
      </c>
    </row>
    <row r="70" spans="1:14" ht="12.75">
      <c r="A70" s="146" t="s">
        <v>81</v>
      </c>
      <c r="B70" s="108" t="s">
        <v>97</v>
      </c>
      <c r="C70" s="33">
        <v>0</v>
      </c>
      <c r="D70" s="166">
        <v>0</v>
      </c>
      <c r="E70" s="166">
        <v>0</v>
      </c>
      <c r="F70" s="108" t="s">
        <v>185</v>
      </c>
      <c r="G70" s="55">
        <v>0</v>
      </c>
      <c r="H70" s="35">
        <v>2010</v>
      </c>
      <c r="I70" s="177">
        <v>0</v>
      </c>
      <c r="J70" s="174">
        <v>0</v>
      </c>
      <c r="K70" s="169" t="s">
        <v>97</v>
      </c>
      <c r="L70" s="35">
        <f t="shared" si="9"/>
        <v>0</v>
      </c>
      <c r="M70" s="174">
        <f t="shared" si="10"/>
        <v>0</v>
      </c>
      <c r="N70" s="174">
        <f t="shared" si="11"/>
        <v>0</v>
      </c>
    </row>
    <row r="71" spans="1:14" ht="12.75">
      <c r="A71" s="146" t="s">
        <v>81</v>
      </c>
      <c r="B71" s="108" t="s">
        <v>97</v>
      </c>
      <c r="C71" s="33">
        <v>0</v>
      </c>
      <c r="D71" s="166">
        <v>0</v>
      </c>
      <c r="E71" s="166">
        <v>0</v>
      </c>
      <c r="F71" s="108" t="s">
        <v>177</v>
      </c>
      <c r="G71" s="55">
        <v>27</v>
      </c>
      <c r="H71" s="35">
        <v>2010</v>
      </c>
      <c r="I71" s="177">
        <v>356160.61</v>
      </c>
      <c r="J71" s="174">
        <v>356160.61</v>
      </c>
      <c r="K71" s="169" t="s">
        <v>97</v>
      </c>
      <c r="L71" s="35">
        <f t="shared" si="9"/>
        <v>27</v>
      </c>
      <c r="M71" s="174">
        <f t="shared" si="10"/>
        <v>356160.61</v>
      </c>
      <c r="N71" s="174">
        <f t="shared" si="11"/>
        <v>356160.61</v>
      </c>
    </row>
    <row r="72" spans="1:14" ht="12.75">
      <c r="A72" s="146" t="s">
        <v>81</v>
      </c>
      <c r="B72" s="108" t="s">
        <v>97</v>
      </c>
      <c r="C72" s="33">
        <v>0</v>
      </c>
      <c r="D72" s="166">
        <v>0</v>
      </c>
      <c r="E72" s="166">
        <v>0</v>
      </c>
      <c r="F72" s="108" t="s">
        <v>178</v>
      </c>
      <c r="G72" s="55">
        <v>0</v>
      </c>
      <c r="H72" s="35">
        <v>2010</v>
      </c>
      <c r="I72" s="177">
        <v>0</v>
      </c>
      <c r="J72" s="174">
        <v>0</v>
      </c>
      <c r="K72" s="169" t="s">
        <v>97</v>
      </c>
      <c r="L72" s="35">
        <f t="shared" si="9"/>
        <v>0</v>
      </c>
      <c r="M72" s="174">
        <f t="shared" si="10"/>
        <v>0</v>
      </c>
      <c r="N72" s="174">
        <f t="shared" si="11"/>
        <v>0</v>
      </c>
    </row>
    <row r="73" spans="1:14" ht="12.75">
      <c r="A73" s="146" t="s">
        <v>81</v>
      </c>
      <c r="B73" s="108" t="s">
        <v>97</v>
      </c>
      <c r="C73" s="33">
        <v>0</v>
      </c>
      <c r="D73" s="166">
        <v>0</v>
      </c>
      <c r="E73" s="166">
        <v>0</v>
      </c>
      <c r="F73" s="108" t="s">
        <v>179</v>
      </c>
      <c r="G73" s="55">
        <v>40</v>
      </c>
      <c r="H73" s="35">
        <v>2010</v>
      </c>
      <c r="I73" s="177">
        <v>503938.83</v>
      </c>
      <c r="J73" s="174">
        <v>503938.83</v>
      </c>
      <c r="K73" s="169" t="s">
        <v>97</v>
      </c>
      <c r="L73" s="35">
        <f t="shared" si="9"/>
        <v>40</v>
      </c>
      <c r="M73" s="174">
        <f t="shared" si="10"/>
        <v>503938.83</v>
      </c>
      <c r="N73" s="174">
        <f t="shared" si="11"/>
        <v>503938.83</v>
      </c>
    </row>
    <row r="74" spans="1:14" ht="12.75">
      <c r="A74" s="146" t="s">
        <v>81</v>
      </c>
      <c r="B74" s="108" t="s">
        <v>97</v>
      </c>
      <c r="C74" s="33">
        <v>0</v>
      </c>
      <c r="D74" s="166">
        <v>0</v>
      </c>
      <c r="E74" s="166">
        <v>0</v>
      </c>
      <c r="F74" s="108" t="s">
        <v>180</v>
      </c>
      <c r="G74" s="55">
        <v>23</v>
      </c>
      <c r="H74" s="35">
        <v>2010</v>
      </c>
      <c r="I74" s="177">
        <v>285956.09</v>
      </c>
      <c r="J74" s="174">
        <v>285956.09</v>
      </c>
      <c r="K74" s="169" t="s">
        <v>97</v>
      </c>
      <c r="L74" s="35">
        <f t="shared" si="9"/>
        <v>23</v>
      </c>
      <c r="M74" s="174">
        <f t="shared" si="10"/>
        <v>285956.09</v>
      </c>
      <c r="N74" s="174">
        <f t="shared" si="11"/>
        <v>285956.09</v>
      </c>
    </row>
    <row r="75" spans="1:14" ht="12.75">
      <c r="A75" s="146" t="s">
        <v>81</v>
      </c>
      <c r="B75" s="108" t="s">
        <v>97</v>
      </c>
      <c r="C75" s="33">
        <v>0</v>
      </c>
      <c r="D75" s="166">
        <v>0</v>
      </c>
      <c r="E75" s="166">
        <v>0</v>
      </c>
      <c r="F75" s="108" t="s">
        <v>181</v>
      </c>
      <c r="G75" s="55">
        <v>42</v>
      </c>
      <c r="H75" s="35">
        <v>2010</v>
      </c>
      <c r="I75" s="177">
        <v>465434.34</v>
      </c>
      <c r="J75" s="174">
        <v>465434.34</v>
      </c>
      <c r="K75" s="169" t="s">
        <v>97</v>
      </c>
      <c r="L75" s="35">
        <f t="shared" si="9"/>
        <v>42</v>
      </c>
      <c r="M75" s="174">
        <f t="shared" si="10"/>
        <v>465434.34</v>
      </c>
      <c r="N75" s="174">
        <f t="shared" si="11"/>
        <v>465434.34</v>
      </c>
    </row>
    <row r="76" spans="1:14" ht="12.75">
      <c r="A76" s="146" t="s">
        <v>81</v>
      </c>
      <c r="B76" s="108" t="s">
        <v>97</v>
      </c>
      <c r="C76" s="33">
        <v>0</v>
      </c>
      <c r="D76" s="166">
        <v>0</v>
      </c>
      <c r="E76" s="166">
        <v>0</v>
      </c>
      <c r="F76" s="108" t="s">
        <v>182</v>
      </c>
      <c r="G76" s="55">
        <v>55</v>
      </c>
      <c r="H76" s="35">
        <v>2010</v>
      </c>
      <c r="I76" s="177">
        <v>683619.35</v>
      </c>
      <c r="J76" s="174">
        <v>683619.35</v>
      </c>
      <c r="K76" s="169" t="s">
        <v>97</v>
      </c>
      <c r="L76" s="35">
        <f t="shared" si="9"/>
        <v>55</v>
      </c>
      <c r="M76" s="174">
        <f t="shared" si="10"/>
        <v>683619.35</v>
      </c>
      <c r="N76" s="174">
        <f t="shared" si="11"/>
        <v>683619.35</v>
      </c>
    </row>
    <row r="77" spans="1:14" ht="12.75">
      <c r="A77" s="146" t="s">
        <v>81</v>
      </c>
      <c r="B77" s="108" t="s">
        <v>97</v>
      </c>
      <c r="C77" s="33">
        <v>0</v>
      </c>
      <c r="D77" s="166">
        <v>0</v>
      </c>
      <c r="E77" s="166">
        <v>0</v>
      </c>
      <c r="F77" s="108" t="s">
        <v>183</v>
      </c>
      <c r="G77" s="55">
        <v>45</v>
      </c>
      <c r="H77" s="35">
        <v>2010</v>
      </c>
      <c r="I77" s="177">
        <v>506512.8</v>
      </c>
      <c r="J77" s="177">
        <v>506512.8</v>
      </c>
      <c r="K77" s="169" t="s">
        <v>97</v>
      </c>
      <c r="L77" s="35">
        <f t="shared" si="9"/>
        <v>45</v>
      </c>
      <c r="M77" s="174">
        <f t="shared" si="10"/>
        <v>506512.8</v>
      </c>
      <c r="N77" s="174">
        <f t="shared" si="11"/>
        <v>506512.8</v>
      </c>
    </row>
    <row r="78" spans="1:14" ht="18" customHeight="1">
      <c r="A78" s="146" t="s">
        <v>81</v>
      </c>
      <c r="B78" s="108" t="s">
        <v>97</v>
      </c>
      <c r="C78" s="33">
        <v>0</v>
      </c>
      <c r="D78" s="166">
        <v>0</v>
      </c>
      <c r="E78" s="166">
        <v>0</v>
      </c>
      <c r="F78" s="108" t="s">
        <v>184</v>
      </c>
      <c r="G78" s="55">
        <v>6</v>
      </c>
      <c r="H78" s="35">
        <v>2010</v>
      </c>
      <c r="I78" s="177">
        <v>83624.38</v>
      </c>
      <c r="J78" s="177">
        <v>83624.38</v>
      </c>
      <c r="K78" s="169" t="s">
        <v>97</v>
      </c>
      <c r="L78" s="35">
        <f t="shared" si="9"/>
        <v>6</v>
      </c>
      <c r="M78" s="174">
        <f t="shared" si="10"/>
        <v>83624.38</v>
      </c>
      <c r="N78" s="174">
        <f t="shared" si="11"/>
        <v>83624.38</v>
      </c>
    </row>
    <row r="79" spans="1:14" ht="41.25" customHeight="1">
      <c r="A79" s="146" t="s">
        <v>81</v>
      </c>
      <c r="B79" s="108" t="s">
        <v>97</v>
      </c>
      <c r="C79" s="33">
        <v>0</v>
      </c>
      <c r="D79" s="166">
        <v>0</v>
      </c>
      <c r="E79" s="166">
        <v>0</v>
      </c>
      <c r="F79" s="108" t="s">
        <v>212</v>
      </c>
      <c r="G79" s="55">
        <v>250</v>
      </c>
      <c r="H79" s="35" t="s">
        <v>211</v>
      </c>
      <c r="I79" s="177">
        <v>2875000</v>
      </c>
      <c r="J79" s="177">
        <v>2875000</v>
      </c>
      <c r="K79" s="169" t="s">
        <v>97</v>
      </c>
      <c r="L79" s="35">
        <f t="shared" si="9"/>
        <v>250</v>
      </c>
      <c r="M79" s="174">
        <f t="shared" si="10"/>
        <v>2875000</v>
      </c>
      <c r="N79" s="174">
        <f t="shared" si="11"/>
        <v>2875000</v>
      </c>
    </row>
    <row r="80" spans="1:14" ht="23.25" customHeight="1">
      <c r="A80" s="7" t="s">
        <v>186</v>
      </c>
      <c r="B80" s="6"/>
      <c r="C80" s="5">
        <f>SUM(C57:C79)</f>
        <v>250</v>
      </c>
      <c r="D80" s="5">
        <f>SUM(D57:D79)</f>
        <v>2875000</v>
      </c>
      <c r="E80" s="5">
        <f>SUM(E57:E79)</f>
        <v>2875000</v>
      </c>
      <c r="F80" s="179"/>
      <c r="G80" s="4">
        <f>SUM(G57+G67+G68+G69+G79)</f>
        <v>774</v>
      </c>
      <c r="H80" s="4"/>
      <c r="I80" s="167">
        <f>SUM(I57+I67+I68+I69+I79)</f>
        <v>9121824.73</v>
      </c>
      <c r="J80" s="167">
        <f>SUM(J57+J67+J68+J69+J79)</f>
        <v>9121824.73</v>
      </c>
      <c r="K80" s="167"/>
      <c r="L80" s="167">
        <f>SUM(L57+L67+L68+L69+L79)</f>
        <v>1024</v>
      </c>
      <c r="M80" s="167">
        <f>SUM(M57+M67+M68+M69+M79)</f>
        <v>11996824.73</v>
      </c>
      <c r="N80" s="167">
        <f>SUM(N57+N67+N68+N69+N79)</f>
        <v>11996824.73</v>
      </c>
    </row>
    <row r="81" spans="1:14" ht="12.75">
      <c r="A81" s="38" t="s">
        <v>84</v>
      </c>
      <c r="B81" s="108" t="s">
        <v>97</v>
      </c>
      <c r="C81" s="33">
        <v>0</v>
      </c>
      <c r="D81" s="33">
        <v>0</v>
      </c>
      <c r="E81" s="33">
        <v>0</v>
      </c>
      <c r="F81" s="185" t="s">
        <v>97</v>
      </c>
      <c r="G81" s="33">
        <v>0</v>
      </c>
      <c r="H81" s="33">
        <v>0</v>
      </c>
      <c r="I81" s="40">
        <v>0</v>
      </c>
      <c r="J81" s="40">
        <v>0</v>
      </c>
      <c r="K81" s="37"/>
      <c r="L81" s="181">
        <f>C81+G81</f>
        <v>0</v>
      </c>
      <c r="M81" s="181">
        <f>D81+I81</f>
        <v>0</v>
      </c>
      <c r="N81" s="181">
        <f>E81+J81</f>
        <v>0</v>
      </c>
    </row>
    <row r="82" spans="1:14" ht="12.75">
      <c r="A82" s="311" t="s">
        <v>206</v>
      </c>
      <c r="B82" s="289"/>
      <c r="C82" s="4">
        <f>SUM(D81)</f>
        <v>0</v>
      </c>
      <c r="D82" s="4">
        <f>SUM(E81)</f>
        <v>0</v>
      </c>
      <c r="E82" s="4">
        <f>SUM(F81)</f>
        <v>0</v>
      </c>
      <c r="F82" s="4"/>
      <c r="G82" s="4">
        <f aca="true" t="shared" si="12" ref="G82:N82">SUM(H81)</f>
        <v>0</v>
      </c>
      <c r="H82" s="4">
        <f t="shared" si="12"/>
        <v>0</v>
      </c>
      <c r="I82" s="4">
        <f t="shared" si="12"/>
        <v>0</v>
      </c>
      <c r="J82" s="4">
        <f t="shared" si="12"/>
        <v>0</v>
      </c>
      <c r="K82" s="4"/>
      <c r="L82" s="4">
        <f t="shared" si="12"/>
        <v>0</v>
      </c>
      <c r="M82" s="4">
        <f t="shared" si="12"/>
        <v>0</v>
      </c>
      <c r="N82" s="4">
        <f t="shared" si="12"/>
        <v>0</v>
      </c>
    </row>
    <row r="83" spans="1:14" ht="51.75" customHeight="1">
      <c r="A83" s="146" t="s">
        <v>65</v>
      </c>
      <c r="B83" s="35" t="s">
        <v>217</v>
      </c>
      <c r="C83" s="33">
        <v>3</v>
      </c>
      <c r="D83" s="33">
        <f>10000*3</f>
        <v>30000</v>
      </c>
      <c r="E83" s="33">
        <f>10000*3</f>
        <v>30000</v>
      </c>
      <c r="F83" s="185" t="s">
        <v>220</v>
      </c>
      <c r="G83" s="33">
        <v>5</v>
      </c>
      <c r="H83" s="33">
        <v>2011</v>
      </c>
      <c r="I83" s="40">
        <f>9211*5</f>
        <v>46055</v>
      </c>
      <c r="J83" s="40">
        <f>(9211*5)*9/12</f>
        <v>34541.25</v>
      </c>
      <c r="K83" s="185" t="s">
        <v>221</v>
      </c>
      <c r="L83" s="40">
        <f>SUM(C83+G83)</f>
        <v>8</v>
      </c>
      <c r="M83" s="40">
        <f>SUM(D83+I83)</f>
        <v>76055</v>
      </c>
      <c r="N83" s="40">
        <f>SUM(E83+J83)</f>
        <v>64541.25</v>
      </c>
    </row>
    <row r="84" spans="1:14" ht="12.75">
      <c r="A84" s="311" t="s">
        <v>216</v>
      </c>
      <c r="B84" s="312"/>
      <c r="C84" s="4">
        <f>SUM(C83:C83)</f>
        <v>3</v>
      </c>
      <c r="D84" s="4">
        <f>SUM(D83:D83)</f>
        <v>30000</v>
      </c>
      <c r="E84" s="4">
        <f>SUM(E83:E83)</f>
        <v>30000</v>
      </c>
      <c r="F84" s="4"/>
      <c r="G84" s="167">
        <f>SUM(G83)</f>
        <v>5</v>
      </c>
      <c r="H84" s="167"/>
      <c r="I84" s="167">
        <f>SUM(I83)</f>
        <v>46055</v>
      </c>
      <c r="J84" s="167">
        <f>SUM(J83)</f>
        <v>34541.25</v>
      </c>
      <c r="K84" s="167"/>
      <c r="L84" s="167">
        <f>SUM(L83)</f>
        <v>8</v>
      </c>
      <c r="M84" s="167">
        <f>SUM(M83)</f>
        <v>76055</v>
      </c>
      <c r="N84" s="167">
        <f>SUM(N83)</f>
        <v>64541.25</v>
      </c>
    </row>
    <row r="85" spans="1:14" ht="17.25" customHeight="1">
      <c r="A85" s="182" t="s">
        <v>32</v>
      </c>
      <c r="B85" s="87" t="s">
        <v>31</v>
      </c>
      <c r="C85" s="183">
        <v>12</v>
      </c>
      <c r="D85" s="183">
        <v>102000</v>
      </c>
      <c r="E85" s="184">
        <v>102000</v>
      </c>
      <c r="F85" s="171" t="s">
        <v>97</v>
      </c>
      <c r="G85" s="172">
        <v>0</v>
      </c>
      <c r="H85" s="170">
        <v>0</v>
      </c>
      <c r="I85" s="173">
        <v>0</v>
      </c>
      <c r="J85" s="121">
        <v>0</v>
      </c>
      <c r="K85" s="99" t="s">
        <v>97</v>
      </c>
      <c r="L85" s="87">
        <f>SUM(C85+G85)</f>
        <v>12</v>
      </c>
      <c r="M85" s="121">
        <f>SUM(D85+H85)</f>
        <v>102000</v>
      </c>
      <c r="N85" s="121">
        <f>SUM(E85+J85)</f>
        <v>102000</v>
      </c>
    </row>
    <row r="86" spans="1:14" ht="12.75">
      <c r="A86" s="136" t="s">
        <v>33</v>
      </c>
      <c r="B86" s="6"/>
      <c r="C86" s="4">
        <f>SUM(C85)</f>
        <v>12</v>
      </c>
      <c r="D86" s="4">
        <f>SUM(D85)</f>
        <v>102000</v>
      </c>
      <c r="E86" s="69">
        <f>SUM(E85)</f>
        <v>102000</v>
      </c>
      <c r="F86" s="88"/>
      <c r="G86" s="90">
        <f>SUM(G85)</f>
        <v>0</v>
      </c>
      <c r="H86" s="90">
        <f aca="true" t="shared" si="13" ref="H86:N86">SUM(H85)</f>
        <v>0</v>
      </c>
      <c r="I86" s="90">
        <f t="shared" si="13"/>
        <v>0</v>
      </c>
      <c r="J86" s="90">
        <f t="shared" si="13"/>
        <v>0</v>
      </c>
      <c r="K86" s="90"/>
      <c r="L86" s="90">
        <f t="shared" si="13"/>
        <v>12</v>
      </c>
      <c r="M86" s="90">
        <f t="shared" si="13"/>
        <v>102000</v>
      </c>
      <c r="N86" s="90">
        <f t="shared" si="13"/>
        <v>102000</v>
      </c>
    </row>
    <row r="87" spans="1:14" ht="38.25">
      <c r="A87" s="38" t="s">
        <v>68</v>
      </c>
      <c r="B87" s="108" t="s">
        <v>389</v>
      </c>
      <c r="C87" s="115">
        <v>38</v>
      </c>
      <c r="D87" s="74">
        <v>0</v>
      </c>
      <c r="E87" s="74">
        <v>125000</v>
      </c>
      <c r="F87" s="35" t="s">
        <v>374</v>
      </c>
      <c r="G87" s="190">
        <v>38</v>
      </c>
      <c r="H87" s="189">
        <v>2008</v>
      </c>
      <c r="I87" s="224">
        <v>0</v>
      </c>
      <c r="J87" s="223">
        <v>125000</v>
      </c>
      <c r="K87" s="38" t="s">
        <v>375</v>
      </c>
      <c r="L87" s="177">
        <f>SUM(C87+G87)</f>
        <v>76</v>
      </c>
      <c r="M87" s="223">
        <f>SUM(D87+I87)</f>
        <v>0</v>
      </c>
      <c r="N87" s="223">
        <f>SUM(E87+J87)</f>
        <v>250000</v>
      </c>
    </row>
    <row r="88" spans="1:14" ht="51">
      <c r="A88" s="38" t="s">
        <v>68</v>
      </c>
      <c r="B88" s="108" t="s">
        <v>390</v>
      </c>
      <c r="C88" s="115">
        <v>0</v>
      </c>
      <c r="D88" s="74">
        <v>250000</v>
      </c>
      <c r="E88" s="74">
        <v>250000</v>
      </c>
      <c r="F88" s="35" t="s">
        <v>97</v>
      </c>
      <c r="G88" s="190">
        <v>0</v>
      </c>
      <c r="H88" s="190">
        <v>0</v>
      </c>
      <c r="I88" s="225">
        <v>0</v>
      </c>
      <c r="J88" s="190">
        <v>0</v>
      </c>
      <c r="K88" s="38" t="s">
        <v>391</v>
      </c>
      <c r="L88" s="177">
        <f>SUM(C88+G88)</f>
        <v>0</v>
      </c>
      <c r="M88" s="223">
        <f>SUM(D88+I88)</f>
        <v>250000</v>
      </c>
      <c r="N88" s="223">
        <f>SUM(E88+J88)</f>
        <v>250000</v>
      </c>
    </row>
    <row r="89" spans="1:14" ht="12.75">
      <c r="A89" s="288" t="s">
        <v>69</v>
      </c>
      <c r="B89" s="289"/>
      <c r="C89" s="12">
        <f>SUM(C87)</f>
        <v>38</v>
      </c>
      <c r="D89" s="12">
        <f>SUM(D87:D88)</f>
        <v>250000</v>
      </c>
      <c r="E89" s="12">
        <f>SUM(E87:E88)</f>
        <v>375000</v>
      </c>
      <c r="F89" s="75"/>
      <c r="G89" s="75">
        <f>SUM(G87:G88)</f>
        <v>38</v>
      </c>
      <c r="H89" s="75"/>
      <c r="I89" s="75">
        <f>SUM(I87:I88)</f>
        <v>0</v>
      </c>
      <c r="J89" s="75">
        <f>SUM(J87:J88)</f>
        <v>125000</v>
      </c>
      <c r="K89" s="191"/>
      <c r="L89" s="219">
        <f>SUM(L87)</f>
        <v>76</v>
      </c>
      <c r="M89" s="219">
        <f>SUM(M87:M88)</f>
        <v>250000</v>
      </c>
      <c r="N89" s="219">
        <f>SUM(N87:N88)</f>
        <v>500000</v>
      </c>
    </row>
    <row r="90" spans="1:14" ht="38.25">
      <c r="A90" s="38" t="s">
        <v>91</v>
      </c>
      <c r="B90" s="35" t="s">
        <v>288</v>
      </c>
      <c r="C90" s="36">
        <v>10</v>
      </c>
      <c r="D90" s="201">
        <v>85000</v>
      </c>
      <c r="E90" s="201">
        <v>85000</v>
      </c>
      <c r="F90" s="38" t="s">
        <v>283</v>
      </c>
      <c r="G90" s="199">
        <v>3</v>
      </c>
      <c r="H90" s="107">
        <v>2008</v>
      </c>
      <c r="I90" s="200">
        <v>19500</v>
      </c>
      <c r="J90" s="200">
        <v>0</v>
      </c>
      <c r="K90" s="202" t="s">
        <v>97</v>
      </c>
      <c r="L90" s="203">
        <f>SUM(C90+G90)</f>
        <v>13</v>
      </c>
      <c r="M90" s="203">
        <f>SUM(D90+I90)</f>
        <v>104500</v>
      </c>
      <c r="N90" s="203">
        <f>E90+J90</f>
        <v>85000</v>
      </c>
    </row>
    <row r="91" spans="1:14" ht="38.25">
      <c r="A91" s="38" t="s">
        <v>91</v>
      </c>
      <c r="B91" s="35" t="s">
        <v>289</v>
      </c>
      <c r="C91" s="36">
        <v>4</v>
      </c>
      <c r="D91" s="201">
        <v>28000</v>
      </c>
      <c r="E91" s="201">
        <v>28000</v>
      </c>
      <c r="F91" s="38" t="s">
        <v>284</v>
      </c>
      <c r="G91" s="199">
        <v>3</v>
      </c>
      <c r="H91" s="107">
        <v>2008</v>
      </c>
      <c r="I91" s="200">
        <v>25500</v>
      </c>
      <c r="J91" s="200">
        <v>7437.5</v>
      </c>
      <c r="K91" s="202" t="s">
        <v>97</v>
      </c>
      <c r="L91" s="203">
        <f>SUM(C91+G91)</f>
        <v>7</v>
      </c>
      <c r="M91" s="203">
        <f>SUM(D91+I91)</f>
        <v>53500</v>
      </c>
      <c r="N91" s="203">
        <f>E91+J91</f>
        <v>35437.5</v>
      </c>
    </row>
    <row r="92" spans="1:14" ht="38.25">
      <c r="A92" s="38" t="s">
        <v>91</v>
      </c>
      <c r="B92" s="35" t="s">
        <v>290</v>
      </c>
      <c r="C92" s="36">
        <v>3</v>
      </c>
      <c r="D92" s="201">
        <v>30000</v>
      </c>
      <c r="E92" s="201">
        <v>30000</v>
      </c>
      <c r="F92" s="38" t="s">
        <v>285</v>
      </c>
      <c r="G92" s="199">
        <v>3</v>
      </c>
      <c r="H92" s="107">
        <v>2008</v>
      </c>
      <c r="I92" s="200">
        <v>25500</v>
      </c>
      <c r="J92" s="200">
        <v>7437.5</v>
      </c>
      <c r="K92" s="202" t="s">
        <v>97</v>
      </c>
      <c r="L92" s="203">
        <f>SUM(C92+G92)</f>
        <v>6</v>
      </c>
      <c r="M92" s="203">
        <f>SUM(D92+I92)</f>
        <v>55500</v>
      </c>
      <c r="N92" s="203">
        <f>E92+J92</f>
        <v>37437.5</v>
      </c>
    </row>
    <row r="93" spans="1:14" ht="38.25">
      <c r="A93" s="38" t="s">
        <v>91</v>
      </c>
      <c r="B93" s="35" t="s">
        <v>291</v>
      </c>
      <c r="C93" s="36">
        <v>5</v>
      </c>
      <c r="D93" s="201">
        <v>42500</v>
      </c>
      <c r="E93" s="201">
        <v>42500</v>
      </c>
      <c r="F93" s="38" t="s">
        <v>286</v>
      </c>
      <c r="G93" s="199">
        <v>3</v>
      </c>
      <c r="H93" s="107">
        <v>2008</v>
      </c>
      <c r="I93" s="200">
        <v>41098.87</v>
      </c>
      <c r="J93" s="200">
        <v>41098.87</v>
      </c>
      <c r="K93" s="202" t="s">
        <v>97</v>
      </c>
      <c r="L93" s="203">
        <f>SUM(C93+G93)</f>
        <v>8</v>
      </c>
      <c r="M93" s="203">
        <f>SUM(D93+I93)</f>
        <v>83598.87</v>
      </c>
      <c r="N93" s="203">
        <f>E93+J93</f>
        <v>83598.87</v>
      </c>
    </row>
    <row r="94" spans="1:14" ht="51">
      <c r="A94" s="38" t="s">
        <v>91</v>
      </c>
      <c r="B94" s="35" t="s">
        <v>97</v>
      </c>
      <c r="C94" s="36">
        <v>0</v>
      </c>
      <c r="D94" s="201">
        <v>0</v>
      </c>
      <c r="E94" s="201">
        <v>0</v>
      </c>
      <c r="F94" s="38" t="s">
        <v>287</v>
      </c>
      <c r="G94" s="199">
        <v>5</v>
      </c>
      <c r="H94" s="107">
        <v>2008</v>
      </c>
      <c r="I94" s="200">
        <v>42500</v>
      </c>
      <c r="J94" s="200">
        <v>12395.83</v>
      </c>
      <c r="K94" s="202" t="s">
        <v>97</v>
      </c>
      <c r="L94" s="203">
        <f>SUM(C94+G94)</f>
        <v>5</v>
      </c>
      <c r="M94" s="203">
        <f>SUM(D94+I94)</f>
        <v>42500</v>
      </c>
      <c r="N94" s="203">
        <f>E94+J94</f>
        <v>12395.83</v>
      </c>
    </row>
    <row r="95" spans="1:14" ht="12.75">
      <c r="A95" s="136" t="s">
        <v>90</v>
      </c>
      <c r="B95" s="205"/>
      <c r="C95" s="12">
        <f>SUM(C90:C94)</f>
        <v>22</v>
      </c>
      <c r="D95" s="12">
        <f>SUM(D90:D94)</f>
        <v>185500</v>
      </c>
      <c r="E95" s="12">
        <f>SUM(E90:E94)</f>
        <v>185500</v>
      </c>
      <c r="F95" s="192"/>
      <c r="G95" s="123">
        <f>SUM(G90:G94)</f>
        <v>17</v>
      </c>
      <c r="H95" s="123"/>
      <c r="I95" s="123">
        <f>SUM(I90:I94)</f>
        <v>154098.87</v>
      </c>
      <c r="J95" s="123">
        <f>SUM(J90:J94)</f>
        <v>68369.7</v>
      </c>
      <c r="K95" s="123"/>
      <c r="L95" s="123">
        <f>SUM(L90:L94)</f>
        <v>39</v>
      </c>
      <c r="M95" s="123">
        <f>SUM(M90:M94)</f>
        <v>339598.87</v>
      </c>
      <c r="N95" s="123">
        <f>SUM(N90:N94)</f>
        <v>253869.69999999998</v>
      </c>
    </row>
    <row r="96" spans="1:14" ht="12.75">
      <c r="A96" s="206" t="s">
        <v>4</v>
      </c>
      <c r="B96" s="38" t="s">
        <v>400</v>
      </c>
      <c r="C96" s="33">
        <v>12</v>
      </c>
      <c r="D96" s="33">
        <v>120000</v>
      </c>
      <c r="E96" s="74">
        <v>120000</v>
      </c>
      <c r="F96" s="38" t="s">
        <v>401</v>
      </c>
      <c r="G96" s="190">
        <v>2</v>
      </c>
      <c r="H96" s="190">
        <v>2011</v>
      </c>
      <c r="I96" s="190">
        <v>29410</v>
      </c>
      <c r="J96" s="190">
        <v>29410</v>
      </c>
      <c r="K96" s="322" t="s">
        <v>402</v>
      </c>
      <c r="L96" s="190">
        <f>SUM(C96+G96)</f>
        <v>14</v>
      </c>
      <c r="M96" s="190">
        <f>SUM(D96+I96)</f>
        <v>149410</v>
      </c>
      <c r="N96" s="190">
        <f>SUM(E96+J96)</f>
        <v>149410</v>
      </c>
    </row>
    <row r="97" spans="1:14" ht="12.75">
      <c r="A97" s="206" t="s">
        <v>4</v>
      </c>
      <c r="B97" s="38" t="s">
        <v>336</v>
      </c>
      <c r="C97" s="33">
        <v>6</v>
      </c>
      <c r="D97" s="33">
        <v>61200</v>
      </c>
      <c r="E97" s="74">
        <v>61200</v>
      </c>
      <c r="F97" s="38" t="s">
        <v>403</v>
      </c>
      <c r="G97" s="190">
        <v>14</v>
      </c>
      <c r="H97" s="190">
        <v>2011</v>
      </c>
      <c r="I97" s="190">
        <v>131084</v>
      </c>
      <c r="J97" s="190">
        <v>131084</v>
      </c>
      <c r="K97" s="323"/>
      <c r="L97" s="190">
        <f aca="true" t="shared" si="14" ref="L97:L103">SUM(C97+G97)</f>
        <v>20</v>
      </c>
      <c r="M97" s="190">
        <f aca="true" t="shared" si="15" ref="M97:M103">SUM(D97+I97)</f>
        <v>192284</v>
      </c>
      <c r="N97" s="190">
        <f aca="true" t="shared" si="16" ref="N97:N103">SUM(E97+J97)</f>
        <v>192284</v>
      </c>
    </row>
    <row r="98" spans="1:14" ht="12.75">
      <c r="A98" s="206" t="s">
        <v>4</v>
      </c>
      <c r="B98" s="38" t="s">
        <v>337</v>
      </c>
      <c r="C98" s="33">
        <v>10</v>
      </c>
      <c r="D98" s="33">
        <v>120000</v>
      </c>
      <c r="E98" s="74">
        <v>120000</v>
      </c>
      <c r="F98" s="38" t="s">
        <v>404</v>
      </c>
      <c r="G98" s="190">
        <v>5</v>
      </c>
      <c r="H98" s="190">
        <v>2011</v>
      </c>
      <c r="I98" s="190">
        <v>46223</v>
      </c>
      <c r="J98" s="190">
        <v>46223</v>
      </c>
      <c r="K98" s="323"/>
      <c r="L98" s="190">
        <f t="shared" si="14"/>
        <v>15</v>
      </c>
      <c r="M98" s="190">
        <f t="shared" si="15"/>
        <v>166223</v>
      </c>
      <c r="N98" s="190">
        <f t="shared" si="16"/>
        <v>166223</v>
      </c>
    </row>
    <row r="99" spans="1:14" ht="12.75">
      <c r="A99" s="206" t="s">
        <v>4</v>
      </c>
      <c r="B99" s="38" t="s">
        <v>97</v>
      </c>
      <c r="C99" s="33">
        <v>0</v>
      </c>
      <c r="D99" s="33">
        <v>0</v>
      </c>
      <c r="E99" s="74">
        <v>0</v>
      </c>
      <c r="F99" s="38" t="s">
        <v>405</v>
      </c>
      <c r="G99" s="190">
        <v>6</v>
      </c>
      <c r="H99" s="190">
        <v>2011</v>
      </c>
      <c r="I99" s="190">
        <v>84150</v>
      </c>
      <c r="J99" s="190">
        <v>84150</v>
      </c>
      <c r="K99" s="323"/>
      <c r="L99" s="190">
        <f t="shared" si="14"/>
        <v>6</v>
      </c>
      <c r="M99" s="190">
        <f t="shared" si="15"/>
        <v>84150</v>
      </c>
      <c r="N99" s="190">
        <f t="shared" si="16"/>
        <v>84150</v>
      </c>
    </row>
    <row r="100" spans="1:14" ht="12.75">
      <c r="A100" s="206" t="s">
        <v>4</v>
      </c>
      <c r="B100" s="38" t="s">
        <v>97</v>
      </c>
      <c r="C100" s="33">
        <v>0</v>
      </c>
      <c r="D100" s="33">
        <v>0</v>
      </c>
      <c r="E100" s="74">
        <v>0</v>
      </c>
      <c r="F100" s="38" t="s">
        <v>406</v>
      </c>
      <c r="G100" s="190">
        <v>4</v>
      </c>
      <c r="H100" s="190">
        <v>2011</v>
      </c>
      <c r="I100" s="225">
        <v>62651.2</v>
      </c>
      <c r="J100" s="225">
        <v>62651.2</v>
      </c>
      <c r="K100" s="323"/>
      <c r="L100" s="190">
        <f t="shared" si="14"/>
        <v>4</v>
      </c>
      <c r="M100" s="190">
        <f t="shared" si="15"/>
        <v>62651.2</v>
      </c>
      <c r="N100" s="190">
        <f t="shared" si="16"/>
        <v>62651.2</v>
      </c>
    </row>
    <row r="101" spans="1:14" ht="12.75">
      <c r="A101" s="206" t="s">
        <v>4</v>
      </c>
      <c r="B101" s="38" t="s">
        <v>97</v>
      </c>
      <c r="C101" s="33">
        <v>0</v>
      </c>
      <c r="D101" s="33">
        <v>0</v>
      </c>
      <c r="E101" s="74">
        <v>0</v>
      </c>
      <c r="F101" s="38" t="s">
        <v>407</v>
      </c>
      <c r="G101" s="190">
        <v>6</v>
      </c>
      <c r="H101" s="190">
        <v>2011</v>
      </c>
      <c r="I101" s="190">
        <v>74160</v>
      </c>
      <c r="J101" s="190">
        <v>74160</v>
      </c>
      <c r="K101" s="323"/>
      <c r="L101" s="190">
        <f t="shared" si="14"/>
        <v>6</v>
      </c>
      <c r="M101" s="190">
        <f t="shared" si="15"/>
        <v>74160</v>
      </c>
      <c r="N101" s="190">
        <f t="shared" si="16"/>
        <v>74160</v>
      </c>
    </row>
    <row r="102" spans="1:14" ht="12.75">
      <c r="A102" s="206" t="s">
        <v>4</v>
      </c>
      <c r="B102" s="38" t="s">
        <v>97</v>
      </c>
      <c r="C102" s="33">
        <v>0</v>
      </c>
      <c r="D102" s="33">
        <v>0</v>
      </c>
      <c r="E102" s="74">
        <v>0</v>
      </c>
      <c r="F102" s="38" t="s">
        <v>337</v>
      </c>
      <c r="G102" s="190">
        <v>14</v>
      </c>
      <c r="H102" s="190">
        <v>2011</v>
      </c>
      <c r="I102" s="190">
        <v>198791</v>
      </c>
      <c r="J102" s="190">
        <v>198791</v>
      </c>
      <c r="K102" s="323"/>
      <c r="L102" s="190">
        <f t="shared" si="14"/>
        <v>14</v>
      </c>
      <c r="M102" s="190">
        <f t="shared" si="15"/>
        <v>198791</v>
      </c>
      <c r="N102" s="190">
        <f t="shared" si="16"/>
        <v>198791</v>
      </c>
    </row>
    <row r="103" spans="1:14" ht="63.75" customHeight="1">
      <c r="A103" s="206" t="s">
        <v>4</v>
      </c>
      <c r="B103" s="38" t="s">
        <v>97</v>
      </c>
      <c r="C103" s="33">
        <v>0</v>
      </c>
      <c r="D103" s="33">
        <v>0</v>
      </c>
      <c r="E103" s="74">
        <v>0</v>
      </c>
      <c r="F103" s="251" t="s">
        <v>335</v>
      </c>
      <c r="G103" s="190">
        <v>0</v>
      </c>
      <c r="H103" s="190">
        <v>2012</v>
      </c>
      <c r="I103" s="190">
        <v>5000</v>
      </c>
      <c r="J103" s="190">
        <v>5000</v>
      </c>
      <c r="K103" s="324"/>
      <c r="L103" s="190">
        <f t="shared" si="14"/>
        <v>0</v>
      </c>
      <c r="M103" s="190">
        <f t="shared" si="15"/>
        <v>5000</v>
      </c>
      <c r="N103" s="190">
        <f t="shared" si="16"/>
        <v>5000</v>
      </c>
    </row>
    <row r="104" spans="1:14" ht="12.75">
      <c r="A104" s="288" t="s">
        <v>441</v>
      </c>
      <c r="B104" s="299" t="s">
        <v>335</v>
      </c>
      <c r="C104" s="4">
        <f>SUM(C96:C103)</f>
        <v>28</v>
      </c>
      <c r="D104" s="4">
        <f>SUM(D96:D103)</f>
        <v>301200</v>
      </c>
      <c r="E104" s="4">
        <f>SUM(E96:E103)</f>
        <v>301200</v>
      </c>
      <c r="F104" s="88"/>
      <c r="G104" s="250">
        <f>SUM(G96:G103)</f>
        <v>51</v>
      </c>
      <c r="H104" s="250"/>
      <c r="I104" s="250">
        <f>SUM(I96:I103)</f>
        <v>631469.2</v>
      </c>
      <c r="J104" s="250">
        <f>SUM(J96:J103)</f>
        <v>631469.2</v>
      </c>
      <c r="K104" s="250"/>
      <c r="L104" s="250">
        <f>SUM(L96:L103)</f>
        <v>79</v>
      </c>
      <c r="M104" s="250">
        <f>SUM(M96:M103)</f>
        <v>932669.2</v>
      </c>
      <c r="N104" s="250">
        <f>SUM(N96:N103)</f>
        <v>932669.2</v>
      </c>
    </row>
    <row r="105" spans="1:14" ht="56.25" customHeight="1">
      <c r="A105" s="38" t="s">
        <v>77</v>
      </c>
      <c r="B105" s="38" t="s">
        <v>297</v>
      </c>
      <c r="C105" s="33">
        <v>5</v>
      </c>
      <c r="D105" s="166">
        <v>40000</v>
      </c>
      <c r="E105" s="166">
        <v>40000</v>
      </c>
      <c r="F105" s="35" t="s">
        <v>308</v>
      </c>
      <c r="G105" s="49">
        <v>3</v>
      </c>
      <c r="H105" s="170">
        <v>2011</v>
      </c>
      <c r="I105" s="107">
        <f>9300*3</f>
        <v>27900</v>
      </c>
      <c r="J105" s="62">
        <f>(27900*6/12)+(27900*27/365)</f>
        <v>16013.835616438357</v>
      </c>
      <c r="K105" s="35" t="s">
        <v>97</v>
      </c>
      <c r="L105" s="35">
        <f>SUM(C105+G105)</f>
        <v>8</v>
      </c>
      <c r="M105" s="122">
        <f>D105+I105</f>
        <v>67900</v>
      </c>
      <c r="N105" s="122">
        <f>E105+J105</f>
        <v>56013.83561643836</v>
      </c>
    </row>
    <row r="106" spans="1:14" ht="51.75" customHeight="1">
      <c r="A106" s="38" t="s">
        <v>77</v>
      </c>
      <c r="B106" s="38" t="s">
        <v>298</v>
      </c>
      <c r="C106" s="33">
        <v>10</v>
      </c>
      <c r="D106" s="166">
        <v>72000</v>
      </c>
      <c r="E106" s="166">
        <v>72000</v>
      </c>
      <c r="F106" s="35" t="s">
        <v>97</v>
      </c>
      <c r="G106" s="49">
        <v>0</v>
      </c>
      <c r="H106" s="107">
        <v>0</v>
      </c>
      <c r="I106" s="107">
        <v>0</v>
      </c>
      <c r="J106" s="107">
        <v>0</v>
      </c>
      <c r="K106" s="35" t="s">
        <v>97</v>
      </c>
      <c r="L106" s="35">
        <f aca="true" t="shared" si="17" ref="L106:L111">SUM(C106+G106)</f>
        <v>10</v>
      </c>
      <c r="M106" s="122">
        <f aca="true" t="shared" si="18" ref="M106:M111">D106+I106</f>
        <v>72000</v>
      </c>
      <c r="N106" s="122">
        <f aca="true" t="shared" si="19" ref="N106:N111">E106+J106</f>
        <v>72000</v>
      </c>
    </row>
    <row r="107" spans="1:14" ht="39.75" customHeight="1">
      <c r="A107" s="38" t="s">
        <v>77</v>
      </c>
      <c r="B107" s="38" t="s">
        <v>299</v>
      </c>
      <c r="C107" s="33">
        <v>7</v>
      </c>
      <c r="D107" s="166">
        <v>65100</v>
      </c>
      <c r="E107" s="166">
        <v>65100</v>
      </c>
      <c r="F107" s="35" t="s">
        <v>97</v>
      </c>
      <c r="G107" s="49">
        <v>0</v>
      </c>
      <c r="H107" s="107">
        <v>0</v>
      </c>
      <c r="I107" s="107">
        <v>0</v>
      </c>
      <c r="J107" s="107">
        <v>0</v>
      </c>
      <c r="K107" s="35" t="s">
        <v>97</v>
      </c>
      <c r="L107" s="35">
        <f t="shared" si="17"/>
        <v>7</v>
      </c>
      <c r="M107" s="122">
        <f t="shared" si="18"/>
        <v>65100</v>
      </c>
      <c r="N107" s="122">
        <f t="shared" si="19"/>
        <v>65100</v>
      </c>
    </row>
    <row r="108" spans="1:14" ht="43.5" customHeight="1">
      <c r="A108" s="38" t="s">
        <v>77</v>
      </c>
      <c r="B108" s="38" t="s">
        <v>300</v>
      </c>
      <c r="C108" s="33">
        <v>8</v>
      </c>
      <c r="D108" s="166">
        <v>60000</v>
      </c>
      <c r="E108" s="166">
        <v>60000</v>
      </c>
      <c r="F108" s="35" t="s">
        <v>97</v>
      </c>
      <c r="G108" s="49">
        <v>0</v>
      </c>
      <c r="H108" s="49">
        <v>0</v>
      </c>
      <c r="I108" s="49">
        <v>0</v>
      </c>
      <c r="J108" s="49">
        <v>0</v>
      </c>
      <c r="K108" s="35" t="s">
        <v>97</v>
      </c>
      <c r="L108" s="35">
        <f t="shared" si="17"/>
        <v>8</v>
      </c>
      <c r="M108" s="122">
        <f t="shared" si="18"/>
        <v>60000</v>
      </c>
      <c r="N108" s="122">
        <f t="shared" si="19"/>
        <v>60000</v>
      </c>
    </row>
    <row r="109" spans="1:14" ht="36" customHeight="1">
      <c r="A109" s="38" t="s">
        <v>77</v>
      </c>
      <c r="B109" s="38" t="s">
        <v>301</v>
      </c>
      <c r="C109" s="33">
        <v>5</v>
      </c>
      <c r="D109" s="166">
        <v>40000</v>
      </c>
      <c r="E109" s="166">
        <v>0</v>
      </c>
      <c r="F109" s="35" t="s">
        <v>97</v>
      </c>
      <c r="G109" s="49">
        <v>0</v>
      </c>
      <c r="H109" s="49">
        <v>0</v>
      </c>
      <c r="I109" s="49">
        <v>0</v>
      </c>
      <c r="J109" s="49">
        <v>0</v>
      </c>
      <c r="K109" s="35" t="s">
        <v>97</v>
      </c>
      <c r="L109" s="35">
        <f t="shared" si="17"/>
        <v>5</v>
      </c>
      <c r="M109" s="122">
        <f t="shared" si="18"/>
        <v>40000</v>
      </c>
      <c r="N109" s="122">
        <f t="shared" si="19"/>
        <v>0</v>
      </c>
    </row>
    <row r="110" spans="1:14" ht="40.5" customHeight="1">
      <c r="A110" s="38" t="s">
        <v>77</v>
      </c>
      <c r="B110" s="38" t="s">
        <v>302</v>
      </c>
      <c r="C110" s="33">
        <v>10</v>
      </c>
      <c r="D110" s="166">
        <v>80000</v>
      </c>
      <c r="E110" s="166">
        <v>0</v>
      </c>
      <c r="F110" s="35" t="s">
        <v>97</v>
      </c>
      <c r="G110" s="49">
        <v>0</v>
      </c>
      <c r="H110" s="49">
        <v>0</v>
      </c>
      <c r="I110" s="49">
        <v>0</v>
      </c>
      <c r="J110" s="49">
        <v>0</v>
      </c>
      <c r="K110" s="35" t="s">
        <v>97</v>
      </c>
      <c r="L110" s="35">
        <f t="shared" si="17"/>
        <v>10</v>
      </c>
      <c r="M110" s="122">
        <f t="shared" si="18"/>
        <v>80000</v>
      </c>
      <c r="N110" s="122">
        <f t="shared" si="19"/>
        <v>0</v>
      </c>
    </row>
    <row r="111" spans="1:14" ht="31.5" customHeight="1">
      <c r="A111" s="38" t="s">
        <v>77</v>
      </c>
      <c r="B111" s="38" t="s">
        <v>303</v>
      </c>
      <c r="C111" s="33">
        <v>5</v>
      </c>
      <c r="D111" s="166">
        <v>40000</v>
      </c>
      <c r="E111" s="166">
        <v>0</v>
      </c>
      <c r="F111" s="171" t="s">
        <v>97</v>
      </c>
      <c r="G111" s="49">
        <v>0</v>
      </c>
      <c r="H111" s="49">
        <v>0</v>
      </c>
      <c r="I111" s="49">
        <v>0</v>
      </c>
      <c r="J111" s="49">
        <v>0</v>
      </c>
      <c r="K111" s="35" t="s">
        <v>97</v>
      </c>
      <c r="L111" s="35">
        <f t="shared" si="17"/>
        <v>5</v>
      </c>
      <c r="M111" s="122">
        <f t="shared" si="18"/>
        <v>40000</v>
      </c>
      <c r="N111" s="122">
        <f t="shared" si="19"/>
        <v>0</v>
      </c>
    </row>
    <row r="112" spans="1:14" ht="12.75">
      <c r="A112" s="288" t="s">
        <v>78</v>
      </c>
      <c r="B112" s="299"/>
      <c r="C112" s="4">
        <f>SUM(C105:C111)</f>
        <v>50</v>
      </c>
      <c r="D112" s="4">
        <f>SUM(D105:D111)</f>
        <v>397100</v>
      </c>
      <c r="E112" s="4">
        <f>SUM(E105:E111)</f>
        <v>237100</v>
      </c>
      <c r="F112" s="88"/>
      <c r="G112" s="90">
        <f>SUM(G105:G111)</f>
        <v>3</v>
      </c>
      <c r="H112" s="90"/>
      <c r="I112" s="90">
        <f>SUM(I105:I111)</f>
        <v>27900</v>
      </c>
      <c r="J112" s="123">
        <f>SUM(J105:J111)</f>
        <v>16013.835616438357</v>
      </c>
      <c r="K112" s="100"/>
      <c r="L112" s="7">
        <f>SUM(L105:L111)</f>
        <v>53</v>
      </c>
      <c r="M112" s="149">
        <f>SUM(M105:M111)</f>
        <v>425000</v>
      </c>
      <c r="N112" s="149">
        <f>SUM(N105:N111)</f>
        <v>253113.83561643836</v>
      </c>
    </row>
    <row r="113" spans="1:14" ht="12.75">
      <c r="A113" s="24" t="s">
        <v>339</v>
      </c>
      <c r="B113" s="165" t="s">
        <v>342</v>
      </c>
      <c r="C113" s="33">
        <v>2</v>
      </c>
      <c r="D113" s="40">
        <v>20000</v>
      </c>
      <c r="E113" s="72">
        <v>20000</v>
      </c>
      <c r="F113" s="35" t="s">
        <v>97</v>
      </c>
      <c r="G113" s="49">
        <v>0</v>
      </c>
      <c r="H113" s="49">
        <v>0</v>
      </c>
      <c r="I113" s="49">
        <v>0</v>
      </c>
      <c r="J113" s="49">
        <v>0</v>
      </c>
      <c r="K113" s="35" t="s">
        <v>97</v>
      </c>
      <c r="L113" s="38">
        <f>C113+G113</f>
        <v>2</v>
      </c>
      <c r="M113" s="175">
        <f>D113+I113</f>
        <v>20000</v>
      </c>
      <c r="N113" s="175">
        <f>E113+J113</f>
        <v>20000</v>
      </c>
    </row>
    <row r="114" spans="1:14" ht="12.75">
      <c r="A114" s="24" t="s">
        <v>339</v>
      </c>
      <c r="B114" s="165" t="s">
        <v>343</v>
      </c>
      <c r="C114" s="33">
        <v>2</v>
      </c>
      <c r="D114" s="40">
        <v>27000</v>
      </c>
      <c r="E114" s="72">
        <v>27000</v>
      </c>
      <c r="F114" s="35" t="s">
        <v>97</v>
      </c>
      <c r="G114" s="49">
        <v>0</v>
      </c>
      <c r="H114" s="49">
        <v>0</v>
      </c>
      <c r="I114" s="49">
        <v>0</v>
      </c>
      <c r="J114" s="49">
        <v>0</v>
      </c>
      <c r="K114" s="35" t="s">
        <v>97</v>
      </c>
      <c r="L114" s="38">
        <f>C114+G114</f>
        <v>2</v>
      </c>
      <c r="M114" s="175">
        <f>D114+I114</f>
        <v>27000</v>
      </c>
      <c r="N114" s="175">
        <f>E114+J114</f>
        <v>27000</v>
      </c>
    </row>
    <row r="115" spans="1:14" ht="12.75">
      <c r="A115" s="288" t="s">
        <v>341</v>
      </c>
      <c r="B115" s="299"/>
      <c r="C115" s="4">
        <f>SUM(C113:C114)</f>
        <v>4</v>
      </c>
      <c r="D115" s="4">
        <f>SUM(D113:D114)</f>
        <v>47000</v>
      </c>
      <c r="E115" s="4">
        <f>SUM(E113:E114)</f>
        <v>47000</v>
      </c>
      <c r="F115" s="88"/>
      <c r="G115" s="90">
        <f>SUM(G113:G114)</f>
        <v>0</v>
      </c>
      <c r="H115" s="90">
        <f>SUM(H113:H114)</f>
        <v>0</v>
      </c>
      <c r="I115" s="90">
        <f>SUM(I113:I114)</f>
        <v>0</v>
      </c>
      <c r="J115" s="90">
        <f>SUM(J113:J114)</f>
        <v>0</v>
      </c>
      <c r="K115" s="90"/>
      <c r="L115" s="90">
        <f>SUM(L113:L114)</f>
        <v>4</v>
      </c>
      <c r="M115" s="90">
        <f>SUM(M113:M114)</f>
        <v>47000</v>
      </c>
      <c r="N115" s="90">
        <f>SUM(N113:N114)</f>
        <v>47000</v>
      </c>
    </row>
    <row r="116" spans="1:14" ht="12.75">
      <c r="A116" s="24" t="s">
        <v>340</v>
      </c>
      <c r="B116" s="55" t="s">
        <v>344</v>
      </c>
      <c r="C116" s="33">
        <v>4</v>
      </c>
      <c r="D116" s="33">
        <v>22000</v>
      </c>
      <c r="E116" s="33">
        <v>22000</v>
      </c>
      <c r="F116" s="35" t="s">
        <v>97</v>
      </c>
      <c r="G116" s="49">
        <v>0</v>
      </c>
      <c r="H116" s="49">
        <v>0</v>
      </c>
      <c r="I116" s="49">
        <v>0</v>
      </c>
      <c r="J116" s="49">
        <v>0</v>
      </c>
      <c r="K116" s="35" t="s">
        <v>97</v>
      </c>
      <c r="L116" s="38">
        <f>SUM(C116+G116)</f>
        <v>4</v>
      </c>
      <c r="M116" s="175">
        <f aca="true" t="shared" si="20" ref="M116:N120">D116+I116</f>
        <v>22000</v>
      </c>
      <c r="N116" s="38">
        <f t="shared" si="20"/>
        <v>22000</v>
      </c>
    </row>
    <row r="117" spans="1:14" ht="12.75">
      <c r="A117" s="24" t="s">
        <v>340</v>
      </c>
      <c r="B117" s="55" t="s">
        <v>13</v>
      </c>
      <c r="C117" s="33">
        <v>7</v>
      </c>
      <c r="D117" s="33">
        <v>77000</v>
      </c>
      <c r="E117" s="33">
        <v>77000</v>
      </c>
      <c r="F117" s="35" t="s">
        <v>97</v>
      </c>
      <c r="G117" s="49">
        <v>0</v>
      </c>
      <c r="H117" s="49">
        <v>0</v>
      </c>
      <c r="I117" s="49">
        <v>0</v>
      </c>
      <c r="J117" s="49">
        <v>0</v>
      </c>
      <c r="K117" s="35" t="s">
        <v>97</v>
      </c>
      <c r="L117" s="38">
        <f>SUM(C117+G117)</f>
        <v>7</v>
      </c>
      <c r="M117" s="175">
        <f t="shared" si="20"/>
        <v>77000</v>
      </c>
      <c r="N117" s="38">
        <f t="shared" si="20"/>
        <v>77000</v>
      </c>
    </row>
    <row r="118" spans="1:14" ht="12.75">
      <c r="A118" s="24" t="s">
        <v>340</v>
      </c>
      <c r="B118" s="55" t="s">
        <v>13</v>
      </c>
      <c r="C118" s="33">
        <v>8</v>
      </c>
      <c r="D118" s="33">
        <v>88000</v>
      </c>
      <c r="E118" s="33">
        <v>88000</v>
      </c>
      <c r="F118" s="35" t="s">
        <v>97</v>
      </c>
      <c r="G118" s="49">
        <v>0</v>
      </c>
      <c r="H118" s="49">
        <v>0</v>
      </c>
      <c r="I118" s="49">
        <v>0</v>
      </c>
      <c r="J118" s="49">
        <v>0</v>
      </c>
      <c r="K118" s="35" t="s">
        <v>97</v>
      </c>
      <c r="L118" s="38">
        <f>SUM(C118+G118)</f>
        <v>8</v>
      </c>
      <c r="M118" s="175">
        <f t="shared" si="20"/>
        <v>88000</v>
      </c>
      <c r="N118" s="38">
        <f t="shared" si="20"/>
        <v>88000</v>
      </c>
    </row>
    <row r="119" spans="1:14" ht="12.75">
      <c r="A119" s="24" t="s">
        <v>340</v>
      </c>
      <c r="B119" s="165" t="s">
        <v>345</v>
      </c>
      <c r="C119" s="33">
        <v>7</v>
      </c>
      <c r="D119" s="33">
        <v>59500</v>
      </c>
      <c r="E119" s="33">
        <v>59500</v>
      </c>
      <c r="F119" s="35" t="s">
        <v>97</v>
      </c>
      <c r="G119" s="49">
        <v>0</v>
      </c>
      <c r="H119" s="49">
        <v>0</v>
      </c>
      <c r="I119" s="49">
        <v>0</v>
      </c>
      <c r="J119" s="49">
        <v>0</v>
      </c>
      <c r="K119" s="35" t="s">
        <v>97</v>
      </c>
      <c r="L119" s="38">
        <f>SUM(C119+G119)</f>
        <v>7</v>
      </c>
      <c r="M119" s="175">
        <f t="shared" si="20"/>
        <v>59500</v>
      </c>
      <c r="N119" s="38">
        <f t="shared" si="20"/>
        <v>59500</v>
      </c>
    </row>
    <row r="120" spans="1:14" ht="12.75">
      <c r="A120" s="24" t="s">
        <v>340</v>
      </c>
      <c r="B120" s="165" t="s">
        <v>346</v>
      </c>
      <c r="C120" s="33">
        <v>4</v>
      </c>
      <c r="D120" s="33">
        <v>34000</v>
      </c>
      <c r="E120" s="33">
        <v>34000</v>
      </c>
      <c r="F120" s="35" t="s">
        <v>97</v>
      </c>
      <c r="G120" s="49">
        <v>0</v>
      </c>
      <c r="H120" s="49">
        <v>0</v>
      </c>
      <c r="I120" s="49">
        <v>0</v>
      </c>
      <c r="J120" s="49">
        <v>0</v>
      </c>
      <c r="K120" s="35" t="s">
        <v>97</v>
      </c>
      <c r="L120" s="38">
        <f>SUM(C120+G120)</f>
        <v>4</v>
      </c>
      <c r="M120" s="175">
        <f t="shared" si="20"/>
        <v>34000</v>
      </c>
      <c r="N120" s="38">
        <f t="shared" si="20"/>
        <v>34000</v>
      </c>
    </row>
    <row r="121" spans="1:14" ht="12.75">
      <c r="A121" s="157" t="s">
        <v>14</v>
      </c>
      <c r="B121" s="158"/>
      <c r="C121" s="4">
        <f>SUM(C116:C120)</f>
        <v>30</v>
      </c>
      <c r="D121" s="4">
        <f>SUM(D116:D120)</f>
        <v>280500</v>
      </c>
      <c r="E121" s="4">
        <f>SUM(E116:E120)</f>
        <v>280500</v>
      </c>
      <c r="F121" s="4"/>
      <c r="G121" s="4">
        <f>SUM(G116:G120)</f>
        <v>0</v>
      </c>
      <c r="H121" s="4">
        <f>SUM(H116:H120)</f>
        <v>0</v>
      </c>
      <c r="I121" s="4">
        <f>SUM(I116:I120)</f>
        <v>0</v>
      </c>
      <c r="J121" s="4">
        <f>SUM(J116:J120)</f>
        <v>0</v>
      </c>
      <c r="K121" s="4"/>
      <c r="L121" s="4">
        <f>SUM(L116:L120)</f>
        <v>30</v>
      </c>
      <c r="M121" s="4">
        <f>SUM(M116:M120)</f>
        <v>280500</v>
      </c>
      <c r="N121" s="4">
        <f>SUM(N116:N120)</f>
        <v>280500</v>
      </c>
    </row>
    <row r="122" spans="1:14" ht="25.5">
      <c r="A122" s="42" t="s">
        <v>40</v>
      </c>
      <c r="B122" s="30" t="s">
        <v>354</v>
      </c>
      <c r="C122" s="31">
        <v>3</v>
      </c>
      <c r="D122" s="209">
        <v>30000</v>
      </c>
      <c r="E122" s="210">
        <v>22500</v>
      </c>
      <c r="F122" s="35" t="s">
        <v>350</v>
      </c>
      <c r="G122" s="49">
        <v>10</v>
      </c>
      <c r="H122" s="107"/>
      <c r="I122" s="62">
        <v>123000</v>
      </c>
      <c r="J122" s="122">
        <v>123000</v>
      </c>
      <c r="K122" s="35" t="s">
        <v>97</v>
      </c>
      <c r="L122" s="35">
        <f aca="true" t="shared" si="21" ref="L122:L127">C122+G122</f>
        <v>13</v>
      </c>
      <c r="M122" s="122">
        <f aca="true" t="shared" si="22" ref="M122:N127">D122+I122</f>
        <v>153000</v>
      </c>
      <c r="N122" s="122">
        <f t="shared" si="22"/>
        <v>145500</v>
      </c>
    </row>
    <row r="123" spans="1:14" ht="25.5">
      <c r="A123" s="42" t="s">
        <v>40</v>
      </c>
      <c r="B123" s="30" t="s">
        <v>355</v>
      </c>
      <c r="C123" s="31">
        <v>2</v>
      </c>
      <c r="D123" s="209">
        <v>20000</v>
      </c>
      <c r="E123" s="210">
        <v>15000</v>
      </c>
      <c r="F123" s="35" t="s">
        <v>351</v>
      </c>
      <c r="G123" s="49">
        <v>41</v>
      </c>
      <c r="H123" s="107"/>
      <c r="I123" s="62">
        <v>440750</v>
      </c>
      <c r="J123" s="122">
        <v>440750</v>
      </c>
      <c r="K123" s="35" t="s">
        <v>97</v>
      </c>
      <c r="L123" s="35">
        <f t="shared" si="21"/>
        <v>43</v>
      </c>
      <c r="M123" s="122">
        <f t="shared" si="22"/>
        <v>460750</v>
      </c>
      <c r="N123" s="122">
        <f t="shared" si="22"/>
        <v>455750</v>
      </c>
    </row>
    <row r="124" spans="1:14" ht="25.5">
      <c r="A124" s="42" t="s">
        <v>40</v>
      </c>
      <c r="B124" s="30" t="s">
        <v>356</v>
      </c>
      <c r="C124" s="31">
        <v>2</v>
      </c>
      <c r="D124" s="211">
        <v>22000</v>
      </c>
      <c r="E124" s="212">
        <v>22000</v>
      </c>
      <c r="F124" s="35" t="s">
        <v>352</v>
      </c>
      <c r="G124" s="49">
        <v>0</v>
      </c>
      <c r="H124" s="107"/>
      <c r="I124" s="62">
        <v>5000</v>
      </c>
      <c r="J124" s="122">
        <v>5000</v>
      </c>
      <c r="K124" s="35" t="s">
        <v>97</v>
      </c>
      <c r="L124" s="35">
        <f t="shared" si="21"/>
        <v>2</v>
      </c>
      <c r="M124" s="122">
        <f t="shared" si="22"/>
        <v>27000</v>
      </c>
      <c r="N124" s="122">
        <f t="shared" si="22"/>
        <v>27000</v>
      </c>
    </row>
    <row r="125" spans="1:14" ht="12.75">
      <c r="A125" s="42" t="s">
        <v>40</v>
      </c>
      <c r="B125" s="30" t="s">
        <v>357</v>
      </c>
      <c r="C125" s="31">
        <v>3</v>
      </c>
      <c r="D125" s="211">
        <v>39000</v>
      </c>
      <c r="E125" s="212">
        <v>39000</v>
      </c>
      <c r="F125" s="35" t="s">
        <v>353</v>
      </c>
      <c r="G125" s="49">
        <v>5</v>
      </c>
      <c r="H125" s="107"/>
      <c r="I125" s="62">
        <v>50000</v>
      </c>
      <c r="J125" s="122">
        <v>37500</v>
      </c>
      <c r="K125" s="35" t="s">
        <v>97</v>
      </c>
      <c r="L125" s="35">
        <f t="shared" si="21"/>
        <v>8</v>
      </c>
      <c r="M125" s="122">
        <f t="shared" si="22"/>
        <v>89000</v>
      </c>
      <c r="N125" s="122">
        <f t="shared" si="22"/>
        <v>76500</v>
      </c>
    </row>
    <row r="126" spans="1:14" ht="12.75">
      <c r="A126" s="42" t="s">
        <v>40</v>
      </c>
      <c r="B126" s="30" t="s">
        <v>358</v>
      </c>
      <c r="C126" s="31">
        <v>5</v>
      </c>
      <c r="D126" s="209">
        <v>60000</v>
      </c>
      <c r="E126" s="210">
        <v>60000</v>
      </c>
      <c r="F126" s="35" t="s">
        <v>97</v>
      </c>
      <c r="G126" s="49">
        <v>0</v>
      </c>
      <c r="H126" s="107"/>
      <c r="I126" s="122">
        <v>0</v>
      </c>
      <c r="J126" s="122">
        <v>0</v>
      </c>
      <c r="K126" s="35" t="s">
        <v>97</v>
      </c>
      <c r="L126" s="35">
        <f t="shared" si="21"/>
        <v>5</v>
      </c>
      <c r="M126" s="122">
        <f t="shared" si="22"/>
        <v>60000</v>
      </c>
      <c r="N126" s="122">
        <f t="shared" si="22"/>
        <v>60000</v>
      </c>
    </row>
    <row r="127" spans="1:14" ht="12.75">
      <c r="A127" s="42" t="s">
        <v>40</v>
      </c>
      <c r="B127" s="30" t="s">
        <v>359</v>
      </c>
      <c r="C127" s="31">
        <v>5</v>
      </c>
      <c r="D127" s="211">
        <v>60500</v>
      </c>
      <c r="E127" s="212">
        <v>45375</v>
      </c>
      <c r="F127" s="35" t="s">
        <v>97</v>
      </c>
      <c r="G127" s="49">
        <v>0</v>
      </c>
      <c r="H127" s="107"/>
      <c r="I127" s="122">
        <v>0</v>
      </c>
      <c r="J127" s="122">
        <v>0</v>
      </c>
      <c r="K127" s="35" t="s">
        <v>97</v>
      </c>
      <c r="L127" s="35">
        <f t="shared" si="21"/>
        <v>5</v>
      </c>
      <c r="M127" s="122">
        <f t="shared" si="22"/>
        <v>60500</v>
      </c>
      <c r="N127" s="122">
        <f t="shared" si="22"/>
        <v>45375</v>
      </c>
    </row>
    <row r="128" spans="1:14" ht="12.75">
      <c r="A128" s="309" t="s">
        <v>41</v>
      </c>
      <c r="B128" s="310"/>
      <c r="C128" s="46">
        <f>SUM(C122:C127)</f>
        <v>20</v>
      </c>
      <c r="D128" s="46">
        <f>SUM(D122:D127)</f>
        <v>231500</v>
      </c>
      <c r="E128" s="46">
        <f>SUM(E122:E127)</f>
        <v>203875</v>
      </c>
      <c r="F128" s="46"/>
      <c r="G128" s="46">
        <f>SUM(G122:G127)</f>
        <v>56</v>
      </c>
      <c r="H128" s="46">
        <f>SUM(H122:H127)</f>
        <v>0</v>
      </c>
      <c r="I128" s="46">
        <f>SUM(I122:I127)</f>
        <v>618750</v>
      </c>
      <c r="J128" s="46">
        <f>SUM(J122:J127)</f>
        <v>606250</v>
      </c>
      <c r="K128" s="98"/>
      <c r="L128" s="8">
        <f>SUM(L122:L127)</f>
        <v>76</v>
      </c>
      <c r="M128" s="8">
        <f>SUM(M122:M127)</f>
        <v>850250</v>
      </c>
      <c r="N128" s="8">
        <f>SUM(N122:N127)</f>
        <v>810125</v>
      </c>
    </row>
    <row r="129" spans="1:14" ht="21.75" customHeight="1">
      <c r="A129" s="216" t="s">
        <v>368</v>
      </c>
      <c r="B129" s="216"/>
      <c r="C129" s="217">
        <f aca="true" t="shared" si="23" ref="C129:N129">SUM(C8+C18+C23+C30+C34+C40+C43+C46+C51+C53+C56+C80+C82+C84+C86+C89+C95+C104+C112+C115+C121+C128)</f>
        <v>558.9</v>
      </c>
      <c r="D129" s="217">
        <f t="shared" si="23"/>
        <v>5768909</v>
      </c>
      <c r="E129" s="217">
        <f t="shared" si="23"/>
        <v>5645747</v>
      </c>
      <c r="F129" s="217">
        <f t="shared" si="23"/>
        <v>0</v>
      </c>
      <c r="G129" s="217">
        <f t="shared" si="23"/>
        <v>1124.7</v>
      </c>
      <c r="H129" s="217">
        <f t="shared" si="23"/>
        <v>0</v>
      </c>
      <c r="I129" s="217">
        <f t="shared" si="23"/>
        <v>11741836.333333332</v>
      </c>
      <c r="J129" s="217">
        <f t="shared" si="23"/>
        <v>11777219.182283103</v>
      </c>
      <c r="K129" s="217">
        <f t="shared" si="23"/>
        <v>0</v>
      </c>
      <c r="L129" s="217">
        <f t="shared" si="23"/>
        <v>1683.6</v>
      </c>
      <c r="M129" s="217">
        <f t="shared" si="23"/>
        <v>17510745.333333332</v>
      </c>
      <c r="N129" s="217">
        <f t="shared" si="23"/>
        <v>17422966.182283103</v>
      </c>
    </row>
    <row r="130" spans="1:5" ht="12.75">
      <c r="A130" s="298"/>
      <c r="B130" s="306"/>
      <c r="C130" s="307"/>
      <c r="D130" s="307"/>
      <c r="E130" s="307"/>
    </row>
    <row r="131" ht="12.75">
      <c r="D131" s="20"/>
    </row>
  </sheetData>
  <sheetProtection/>
  <mergeCells count="20">
    <mergeCell ref="A1:F1"/>
    <mergeCell ref="A8:B8"/>
    <mergeCell ref="A51:B51"/>
    <mergeCell ref="A40:B40"/>
    <mergeCell ref="K47:K50"/>
    <mergeCell ref="L3:N3"/>
    <mergeCell ref="B3:E3"/>
    <mergeCell ref="F3:J3"/>
    <mergeCell ref="A3:A4"/>
    <mergeCell ref="K96:K103"/>
    <mergeCell ref="A115:B115"/>
    <mergeCell ref="A130:E130"/>
    <mergeCell ref="A30:B30"/>
    <mergeCell ref="A128:B128"/>
    <mergeCell ref="A89:B89"/>
    <mergeCell ref="A104:B104"/>
    <mergeCell ref="A112:B112"/>
    <mergeCell ref="A82:B82"/>
    <mergeCell ref="A84:B84"/>
    <mergeCell ref="A56:B56"/>
  </mergeCells>
  <printOptions/>
  <pageMargins left="0.32" right="0.17" top="0.31496062992125984" bottom="0.1968503937007874" header="0.21" footer="0.15748031496062992"/>
  <pageSetup horizontalDpi="600" verticalDpi="600" orientation="landscape" paperSize="9" scale="65" r:id="rId1"/>
  <headerFooter alignWithMargins="0">
    <oddFooter>&amp;RDGAFP
Bureau des politiques sociales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66"/>
  <sheetViews>
    <sheetView tabSelected="1" zoomScalePageLayoutView="0" workbookViewId="0" topLeftCell="A1">
      <selection activeCell="A2" sqref="A2:A3"/>
    </sheetView>
  </sheetViews>
  <sheetFormatPr defaultColWidth="11.421875" defaultRowHeight="12.75"/>
  <cols>
    <col min="1" max="1" width="22.140625" style="0" customWidth="1"/>
    <col min="2" max="7" width="14.7109375" style="0" customWidth="1"/>
    <col min="8" max="8" width="13.140625" style="221" customWidth="1"/>
    <col min="9" max="10" width="13.140625" style="14" customWidth="1"/>
    <col min="11" max="11" width="13.28125" style="14" customWidth="1"/>
    <col min="12" max="12" width="13.00390625" style="20" customWidth="1"/>
    <col min="13" max="14" width="12.421875" style="20" customWidth="1"/>
    <col min="15" max="15" width="13.57421875" style="20" customWidth="1"/>
    <col min="16" max="16" width="14.140625" style="0" customWidth="1"/>
    <col min="17" max="17" width="15.7109375" style="0" customWidth="1"/>
    <col min="19" max="19" width="13.140625" style="0" customWidth="1"/>
    <col min="20" max="20" width="14.00390625" style="0" customWidth="1"/>
    <col min="21" max="21" width="13.140625" style="0" customWidth="1"/>
    <col min="22" max="22" width="14.140625" style="0" customWidth="1"/>
  </cols>
  <sheetData>
    <row r="1" spans="1:17" ht="18" customHeight="1" thickBot="1">
      <c r="A1" s="325" t="s">
        <v>76</v>
      </c>
      <c r="B1" s="306"/>
      <c r="C1" s="306"/>
      <c r="D1" s="306"/>
      <c r="E1" s="306"/>
      <c r="F1" s="306"/>
      <c r="G1" s="306"/>
      <c r="H1" s="306"/>
      <c r="I1" s="306"/>
      <c r="J1" s="306"/>
      <c r="K1" s="306"/>
      <c r="L1" s="298"/>
      <c r="M1" s="298"/>
      <c r="N1" s="298"/>
      <c r="O1" s="298"/>
      <c r="P1" s="298"/>
      <c r="Q1" s="298"/>
    </row>
    <row r="2" spans="1:16" ht="43.5" customHeight="1">
      <c r="A2" s="331" t="s">
        <v>10</v>
      </c>
      <c r="B2" s="318" t="s">
        <v>73</v>
      </c>
      <c r="C2" s="330"/>
      <c r="D2" s="330"/>
      <c r="E2" s="316" t="s">
        <v>372</v>
      </c>
      <c r="F2" s="329"/>
      <c r="G2" s="329"/>
      <c r="H2" s="316" t="s">
        <v>373</v>
      </c>
      <c r="I2" s="329"/>
      <c r="J2" s="329"/>
      <c r="K2" s="333" t="s">
        <v>428</v>
      </c>
      <c r="L2" s="334"/>
      <c r="M2" s="335"/>
      <c r="N2" s="333" t="s">
        <v>431</v>
      </c>
      <c r="O2" s="334"/>
      <c r="P2" s="336"/>
    </row>
    <row r="3" spans="1:17" ht="32.25" customHeight="1" thickBot="1">
      <c r="A3" s="332"/>
      <c r="B3" s="113" t="s">
        <v>12</v>
      </c>
      <c r="C3" s="23" t="s">
        <v>74</v>
      </c>
      <c r="D3" s="23" t="s">
        <v>75</v>
      </c>
      <c r="E3" s="125" t="s">
        <v>12</v>
      </c>
      <c r="F3" s="22" t="s">
        <v>71</v>
      </c>
      <c r="G3" s="22" t="s">
        <v>72</v>
      </c>
      <c r="H3" s="125" t="s">
        <v>12</v>
      </c>
      <c r="I3" s="22" t="s">
        <v>71</v>
      </c>
      <c r="J3" s="22" t="s">
        <v>72</v>
      </c>
      <c r="K3" s="125" t="s">
        <v>12</v>
      </c>
      <c r="L3" s="22" t="s">
        <v>429</v>
      </c>
      <c r="M3" s="22" t="s">
        <v>430</v>
      </c>
      <c r="N3" s="125" t="s">
        <v>12</v>
      </c>
      <c r="O3" s="22" t="s">
        <v>429</v>
      </c>
      <c r="P3" s="21" t="s">
        <v>430</v>
      </c>
      <c r="Q3" s="264"/>
    </row>
    <row r="4" spans="1:16" ht="20.25" customHeight="1">
      <c r="A4" s="270" t="s">
        <v>48</v>
      </c>
      <c r="B4" s="276">
        <v>0</v>
      </c>
      <c r="C4" s="277">
        <v>0</v>
      </c>
      <c r="D4" s="277">
        <v>0</v>
      </c>
      <c r="E4" s="271">
        <v>13</v>
      </c>
      <c r="F4" s="150">
        <v>139700</v>
      </c>
      <c r="G4" s="150">
        <v>139700</v>
      </c>
      <c r="H4" s="272">
        <v>0</v>
      </c>
      <c r="I4" s="183">
        <v>0</v>
      </c>
      <c r="J4" s="183">
        <v>0</v>
      </c>
      <c r="K4" s="272">
        <f>SUM(B4+E4+H4)</f>
        <v>13</v>
      </c>
      <c r="L4" s="273">
        <f>C4+F4+I4</f>
        <v>139700</v>
      </c>
      <c r="M4" s="273">
        <f>D4+G4+J4</f>
        <v>139700</v>
      </c>
      <c r="N4" s="273">
        <f>SUM(E4)</f>
        <v>13</v>
      </c>
      <c r="O4" s="274">
        <f>SUM(F4)</f>
        <v>139700</v>
      </c>
      <c r="P4" s="275">
        <f>SUM(G4)</f>
        <v>139700</v>
      </c>
    </row>
    <row r="5" spans="1:16" s="19" customFormat="1" ht="12.75">
      <c r="A5" s="236" t="s">
        <v>29</v>
      </c>
      <c r="B5" s="278">
        <v>21</v>
      </c>
      <c r="C5" s="279">
        <v>0</v>
      </c>
      <c r="D5" s="279">
        <v>161000</v>
      </c>
      <c r="E5" s="55">
        <v>32</v>
      </c>
      <c r="F5" s="55">
        <v>257000</v>
      </c>
      <c r="G5" s="55">
        <v>257000</v>
      </c>
      <c r="H5" s="58">
        <v>35</v>
      </c>
      <c r="I5" s="55">
        <v>350000</v>
      </c>
      <c r="J5" s="55">
        <v>350000</v>
      </c>
      <c r="K5" s="201">
        <f aca="true" t="shared" si="0" ref="K5:K25">SUM(B5+E5+H5)</f>
        <v>88</v>
      </c>
      <c r="L5" s="177">
        <f aca="true" t="shared" si="1" ref="L5:L25">C5+F5+I5</f>
        <v>607000</v>
      </c>
      <c r="M5" s="177">
        <f aca="true" t="shared" si="2" ref="M5:M25">D5+G5+J5</f>
        <v>768000</v>
      </c>
      <c r="N5" s="177">
        <f>SUM(B5+H5)</f>
        <v>56</v>
      </c>
      <c r="O5" s="263">
        <f>SUM(C5+I5)</f>
        <v>350000</v>
      </c>
      <c r="P5" s="220">
        <f>SUM(D5+J5)</f>
        <v>511000</v>
      </c>
    </row>
    <row r="6" spans="1:16" ht="12.75">
      <c r="A6" s="42" t="s">
        <v>19</v>
      </c>
      <c r="B6" s="280">
        <v>21.5</v>
      </c>
      <c r="C6" s="278">
        <v>0</v>
      </c>
      <c r="D6" s="278">
        <v>159126</v>
      </c>
      <c r="E6" s="222">
        <v>8.5</v>
      </c>
      <c r="F6" s="58">
        <v>47475</v>
      </c>
      <c r="G6" s="58">
        <v>31650</v>
      </c>
      <c r="H6" s="222">
        <v>21.5</v>
      </c>
      <c r="I6" s="58">
        <v>160105.2</v>
      </c>
      <c r="J6" s="58">
        <v>119344.8</v>
      </c>
      <c r="K6" s="201">
        <f>SUM(H6)</f>
        <v>21.5</v>
      </c>
      <c r="L6" s="177">
        <f t="shared" si="1"/>
        <v>207580.2</v>
      </c>
      <c r="M6" s="177">
        <f t="shared" si="2"/>
        <v>310120.8</v>
      </c>
      <c r="N6" s="285">
        <v>21.5</v>
      </c>
      <c r="O6" s="263">
        <f aca="true" t="shared" si="3" ref="O6:O25">SUM(C6+I6)</f>
        <v>160105.2</v>
      </c>
      <c r="P6" s="220">
        <f aca="true" t="shared" si="4" ref="P6:P17">SUM(D6+J6)</f>
        <v>278470.8</v>
      </c>
    </row>
    <row r="7" spans="1:16" ht="12.75">
      <c r="A7" s="236" t="s">
        <v>37</v>
      </c>
      <c r="B7" s="278">
        <v>13</v>
      </c>
      <c r="C7" s="279">
        <v>0</v>
      </c>
      <c r="D7" s="278">
        <v>90549</v>
      </c>
      <c r="E7" s="55">
        <v>18</v>
      </c>
      <c r="F7" s="55">
        <v>86334</v>
      </c>
      <c r="G7" s="55">
        <v>86334</v>
      </c>
      <c r="H7" s="58">
        <v>10</v>
      </c>
      <c r="I7" s="177">
        <v>36553.33333333333</v>
      </c>
      <c r="J7" s="177">
        <v>36553.33333333333</v>
      </c>
      <c r="K7" s="201">
        <f t="shared" si="0"/>
        <v>41</v>
      </c>
      <c r="L7" s="177">
        <f t="shared" si="1"/>
        <v>122887.33333333333</v>
      </c>
      <c r="M7" s="177">
        <f t="shared" si="2"/>
        <v>213436.3333333333</v>
      </c>
      <c r="N7" s="177">
        <f aca="true" t="shared" si="5" ref="N7:N22">SUM(B7)</f>
        <v>13</v>
      </c>
      <c r="O7" s="263">
        <f t="shared" si="3"/>
        <v>36553.33333333333</v>
      </c>
      <c r="P7" s="220">
        <f t="shared" si="4"/>
        <v>127102.33333333333</v>
      </c>
    </row>
    <row r="8" spans="1:16" ht="12" customHeight="1">
      <c r="A8" s="236" t="s">
        <v>53</v>
      </c>
      <c r="B8" s="278">
        <v>208.2</v>
      </c>
      <c r="C8" s="279">
        <v>0</v>
      </c>
      <c r="D8" s="279">
        <v>1355767</v>
      </c>
      <c r="E8" s="55">
        <v>0</v>
      </c>
      <c r="F8" s="55">
        <v>0</v>
      </c>
      <c r="G8" s="55">
        <v>0</v>
      </c>
      <c r="H8" s="222">
        <v>15.2</v>
      </c>
      <c r="I8" s="58">
        <v>139840</v>
      </c>
      <c r="J8" s="58">
        <v>23153.333333333336</v>
      </c>
      <c r="K8" s="201">
        <v>208</v>
      </c>
      <c r="L8" s="177">
        <f t="shared" si="1"/>
        <v>139840</v>
      </c>
      <c r="M8" s="177">
        <f t="shared" si="2"/>
        <v>1378920.3333333333</v>
      </c>
      <c r="N8" s="285">
        <v>208.2</v>
      </c>
      <c r="O8" s="263">
        <f t="shared" si="3"/>
        <v>139840</v>
      </c>
      <c r="P8" s="220">
        <f t="shared" si="4"/>
        <v>1378920.3333333333</v>
      </c>
    </row>
    <row r="9" spans="1:16" ht="12" customHeight="1">
      <c r="A9" s="236" t="s">
        <v>34</v>
      </c>
      <c r="B9" s="278">
        <v>31</v>
      </c>
      <c r="C9" s="279">
        <v>0</v>
      </c>
      <c r="D9" s="279">
        <v>257060</v>
      </c>
      <c r="E9" s="55">
        <v>0</v>
      </c>
      <c r="F9" s="55">
        <v>0</v>
      </c>
      <c r="G9" s="55">
        <v>0</v>
      </c>
      <c r="H9" s="58">
        <v>23</v>
      </c>
      <c r="I9" s="55">
        <v>236000</v>
      </c>
      <c r="J9" s="55">
        <v>236000</v>
      </c>
      <c r="K9" s="201">
        <f t="shared" si="0"/>
        <v>54</v>
      </c>
      <c r="L9" s="177">
        <f t="shared" si="1"/>
        <v>236000</v>
      </c>
      <c r="M9" s="177">
        <f t="shared" si="2"/>
        <v>493060</v>
      </c>
      <c r="N9" s="177">
        <f t="shared" si="5"/>
        <v>31</v>
      </c>
      <c r="O9" s="263">
        <f t="shared" si="3"/>
        <v>236000</v>
      </c>
      <c r="P9" s="220">
        <f t="shared" si="4"/>
        <v>493060</v>
      </c>
    </row>
    <row r="10" spans="1:16" ht="12" customHeight="1">
      <c r="A10" s="236" t="s">
        <v>59</v>
      </c>
      <c r="B10" s="278">
        <v>48</v>
      </c>
      <c r="C10" s="279">
        <v>0</v>
      </c>
      <c r="D10" s="279">
        <v>179240</v>
      </c>
      <c r="E10" s="55">
        <v>15</v>
      </c>
      <c r="F10" s="55">
        <v>90000</v>
      </c>
      <c r="G10" s="55">
        <v>30000</v>
      </c>
      <c r="H10" s="58">
        <v>42</v>
      </c>
      <c r="I10" s="55">
        <v>219240</v>
      </c>
      <c r="J10" s="55">
        <v>73000</v>
      </c>
      <c r="K10" s="201">
        <f t="shared" si="0"/>
        <v>105</v>
      </c>
      <c r="L10" s="177">
        <f t="shared" si="1"/>
        <v>309240</v>
      </c>
      <c r="M10" s="177">
        <f t="shared" si="2"/>
        <v>282240</v>
      </c>
      <c r="N10" s="177">
        <f t="shared" si="5"/>
        <v>48</v>
      </c>
      <c r="O10" s="263">
        <f t="shared" si="3"/>
        <v>219240</v>
      </c>
      <c r="P10" s="220">
        <f t="shared" si="4"/>
        <v>252240</v>
      </c>
    </row>
    <row r="11" spans="1:16" ht="12" customHeight="1">
      <c r="A11" s="236" t="s">
        <v>83</v>
      </c>
      <c r="B11" s="280">
        <v>13.6</v>
      </c>
      <c r="C11" s="279">
        <v>0</v>
      </c>
      <c r="D11" s="279">
        <v>148512</v>
      </c>
      <c r="E11" s="55">
        <v>1.4</v>
      </c>
      <c r="F11" s="55">
        <v>0</v>
      </c>
      <c r="G11" s="55">
        <v>15288</v>
      </c>
      <c r="H11" s="58">
        <v>0</v>
      </c>
      <c r="I11" s="55">
        <v>0</v>
      </c>
      <c r="J11" s="55">
        <v>0</v>
      </c>
      <c r="K11" s="201">
        <f t="shared" si="0"/>
        <v>15</v>
      </c>
      <c r="L11" s="177">
        <f t="shared" si="1"/>
        <v>0</v>
      </c>
      <c r="M11" s="177">
        <f t="shared" si="2"/>
        <v>163800</v>
      </c>
      <c r="N11" s="285">
        <v>13.6</v>
      </c>
      <c r="O11" s="263">
        <f t="shared" si="3"/>
        <v>0</v>
      </c>
      <c r="P11" s="220">
        <f t="shared" si="4"/>
        <v>148512</v>
      </c>
    </row>
    <row r="12" spans="1:16" ht="12" customHeight="1">
      <c r="A12" s="236" t="s">
        <v>56</v>
      </c>
      <c r="B12" s="278">
        <v>40</v>
      </c>
      <c r="C12" s="279">
        <v>0</v>
      </c>
      <c r="D12" s="278">
        <v>359614</v>
      </c>
      <c r="E12" s="55">
        <v>0</v>
      </c>
      <c r="F12" s="55">
        <v>0</v>
      </c>
      <c r="G12" s="55">
        <v>0</v>
      </c>
      <c r="H12" s="58">
        <v>34</v>
      </c>
      <c r="I12" s="55">
        <v>0</v>
      </c>
      <c r="J12" s="55">
        <v>335699</v>
      </c>
      <c r="K12" s="201">
        <f t="shared" si="0"/>
        <v>74</v>
      </c>
      <c r="L12" s="177">
        <f t="shared" si="1"/>
        <v>0</v>
      </c>
      <c r="M12" s="177">
        <f t="shared" si="2"/>
        <v>695313</v>
      </c>
      <c r="N12" s="177">
        <f t="shared" si="5"/>
        <v>40</v>
      </c>
      <c r="O12" s="263">
        <f t="shared" si="3"/>
        <v>0</v>
      </c>
      <c r="P12" s="220">
        <f t="shared" si="4"/>
        <v>695313</v>
      </c>
    </row>
    <row r="13" spans="1:16" ht="12" customHeight="1">
      <c r="A13" s="236" t="s">
        <v>170</v>
      </c>
      <c r="B13" s="278">
        <v>0</v>
      </c>
      <c r="C13" s="279">
        <v>0</v>
      </c>
      <c r="D13" s="278">
        <v>0</v>
      </c>
      <c r="E13" s="55">
        <v>10</v>
      </c>
      <c r="F13" s="55">
        <v>420000</v>
      </c>
      <c r="G13" s="55">
        <v>420000</v>
      </c>
      <c r="H13" s="58">
        <v>0</v>
      </c>
      <c r="I13" s="55">
        <v>0</v>
      </c>
      <c r="J13" s="55">
        <v>0</v>
      </c>
      <c r="K13" s="201">
        <f t="shared" si="0"/>
        <v>10</v>
      </c>
      <c r="L13" s="177">
        <f t="shared" si="1"/>
        <v>420000</v>
      </c>
      <c r="M13" s="177">
        <f t="shared" si="2"/>
        <v>420000</v>
      </c>
      <c r="N13" s="177">
        <f t="shared" si="5"/>
        <v>0</v>
      </c>
      <c r="O13" s="263">
        <f t="shared" si="3"/>
        <v>0</v>
      </c>
      <c r="P13" s="220">
        <f t="shared" si="4"/>
        <v>0</v>
      </c>
    </row>
    <row r="14" spans="1:16" ht="12" customHeight="1">
      <c r="A14" s="235" t="s">
        <v>63</v>
      </c>
      <c r="B14" s="278">
        <v>27</v>
      </c>
      <c r="C14" s="279">
        <v>0</v>
      </c>
      <c r="D14" s="279">
        <v>191380</v>
      </c>
      <c r="E14" s="55">
        <v>4</v>
      </c>
      <c r="F14" s="55">
        <v>28600</v>
      </c>
      <c r="G14" s="55">
        <v>28600</v>
      </c>
      <c r="H14" s="58">
        <v>0</v>
      </c>
      <c r="I14" s="55">
        <v>0</v>
      </c>
      <c r="J14" s="55">
        <v>0</v>
      </c>
      <c r="K14" s="201">
        <f t="shared" si="0"/>
        <v>31</v>
      </c>
      <c r="L14" s="177">
        <f t="shared" si="1"/>
        <v>28600</v>
      </c>
      <c r="M14" s="177">
        <f t="shared" si="2"/>
        <v>219980</v>
      </c>
      <c r="N14" s="177">
        <f t="shared" si="5"/>
        <v>27</v>
      </c>
      <c r="O14" s="263">
        <f t="shared" si="3"/>
        <v>0</v>
      </c>
      <c r="P14" s="220">
        <f t="shared" si="4"/>
        <v>191380</v>
      </c>
    </row>
    <row r="15" spans="1:16" ht="12" customHeight="1">
      <c r="A15" s="235" t="s">
        <v>80</v>
      </c>
      <c r="B15" s="278">
        <v>68</v>
      </c>
      <c r="C15" s="279">
        <v>0</v>
      </c>
      <c r="D15" s="278">
        <v>1050723.9</v>
      </c>
      <c r="E15" s="55">
        <v>250</v>
      </c>
      <c r="F15" s="55">
        <v>2875000</v>
      </c>
      <c r="G15" s="55">
        <v>2875000</v>
      </c>
      <c r="H15" s="58">
        <v>774</v>
      </c>
      <c r="I15" s="177">
        <v>9121824.73</v>
      </c>
      <c r="J15" s="177">
        <v>9121824.73</v>
      </c>
      <c r="K15" s="201">
        <f t="shared" si="0"/>
        <v>1092</v>
      </c>
      <c r="L15" s="177">
        <f t="shared" si="1"/>
        <v>11996824.73</v>
      </c>
      <c r="M15" s="177">
        <f t="shared" si="2"/>
        <v>13047548.63</v>
      </c>
      <c r="N15" s="177">
        <v>774</v>
      </c>
      <c r="O15" s="263">
        <f t="shared" si="3"/>
        <v>9121824.73</v>
      </c>
      <c r="P15" s="220">
        <f t="shared" si="4"/>
        <v>10172548.63</v>
      </c>
    </row>
    <row r="16" spans="1:16" ht="12" customHeight="1">
      <c r="A16" s="235" t="s">
        <v>84</v>
      </c>
      <c r="B16" s="278">
        <v>27</v>
      </c>
      <c r="C16" s="279">
        <v>0</v>
      </c>
      <c r="D16" s="279">
        <v>212520</v>
      </c>
      <c r="E16" s="55">
        <v>0</v>
      </c>
      <c r="F16" s="55">
        <v>0</v>
      </c>
      <c r="G16" s="55">
        <v>0</v>
      </c>
      <c r="H16" s="58">
        <v>0</v>
      </c>
      <c r="I16" s="55">
        <v>0</v>
      </c>
      <c r="J16" s="55">
        <v>0</v>
      </c>
      <c r="K16" s="201">
        <f t="shared" si="0"/>
        <v>27</v>
      </c>
      <c r="L16" s="177">
        <f t="shared" si="1"/>
        <v>0</v>
      </c>
      <c r="M16" s="177">
        <f t="shared" si="2"/>
        <v>212520</v>
      </c>
      <c r="N16" s="177">
        <f t="shared" si="5"/>
        <v>27</v>
      </c>
      <c r="O16" s="263">
        <f t="shared" si="3"/>
        <v>0</v>
      </c>
      <c r="P16" s="220">
        <f t="shared" si="4"/>
        <v>212520</v>
      </c>
    </row>
    <row r="17" spans="1:16" ht="12" customHeight="1">
      <c r="A17" s="235" t="s">
        <v>65</v>
      </c>
      <c r="B17" s="278">
        <v>17</v>
      </c>
      <c r="C17" s="278">
        <v>324541.75</v>
      </c>
      <c r="D17" s="278">
        <v>122299.5</v>
      </c>
      <c r="E17" s="55">
        <v>3</v>
      </c>
      <c r="F17" s="55">
        <v>30000</v>
      </c>
      <c r="G17" s="55">
        <v>30000</v>
      </c>
      <c r="H17" s="58">
        <v>5</v>
      </c>
      <c r="I17" s="177">
        <v>46055</v>
      </c>
      <c r="J17" s="177">
        <v>34541.25</v>
      </c>
      <c r="K17" s="201">
        <f t="shared" si="0"/>
        <v>25</v>
      </c>
      <c r="L17" s="177">
        <f t="shared" si="1"/>
        <v>400596.75</v>
      </c>
      <c r="M17" s="177">
        <f t="shared" si="2"/>
        <v>186840.75</v>
      </c>
      <c r="N17" s="177">
        <f t="shared" si="5"/>
        <v>17</v>
      </c>
      <c r="O17" s="263">
        <f t="shared" si="3"/>
        <v>370596.75</v>
      </c>
      <c r="P17" s="220">
        <f t="shared" si="4"/>
        <v>156840.75</v>
      </c>
    </row>
    <row r="18" spans="1:16" ht="12" customHeight="1">
      <c r="A18" s="235" t="s">
        <v>32</v>
      </c>
      <c r="B18" s="278">
        <v>0</v>
      </c>
      <c r="C18" s="278">
        <v>0</v>
      </c>
      <c r="D18" s="278">
        <v>0</v>
      </c>
      <c r="E18" s="58">
        <v>12</v>
      </c>
      <c r="F18" s="177">
        <v>102000</v>
      </c>
      <c r="G18" s="177">
        <v>102000</v>
      </c>
      <c r="H18" s="58">
        <v>0</v>
      </c>
      <c r="I18" s="177">
        <v>0</v>
      </c>
      <c r="J18" s="177">
        <v>0</v>
      </c>
      <c r="K18" s="201">
        <f t="shared" si="0"/>
        <v>12</v>
      </c>
      <c r="L18" s="177">
        <f t="shared" si="1"/>
        <v>102000</v>
      </c>
      <c r="M18" s="177">
        <f t="shared" si="2"/>
        <v>102000</v>
      </c>
      <c r="N18" s="177">
        <v>12</v>
      </c>
      <c r="O18" s="263">
        <f>SUM(F18)</f>
        <v>102000</v>
      </c>
      <c r="P18" s="220">
        <f>SUM(G18)</f>
        <v>102000</v>
      </c>
    </row>
    <row r="19" spans="1:16" ht="12" customHeight="1">
      <c r="A19" s="236" t="s">
        <v>68</v>
      </c>
      <c r="B19" s="278">
        <v>89</v>
      </c>
      <c r="C19" s="279">
        <v>0</v>
      </c>
      <c r="D19" s="279">
        <v>313170</v>
      </c>
      <c r="E19" s="55">
        <v>38</v>
      </c>
      <c r="F19" s="55">
        <v>250000</v>
      </c>
      <c r="G19" s="55">
        <v>375000</v>
      </c>
      <c r="H19" s="58">
        <v>38</v>
      </c>
      <c r="I19" s="55">
        <v>0</v>
      </c>
      <c r="J19" s="55">
        <v>125000</v>
      </c>
      <c r="K19" s="201">
        <f t="shared" si="0"/>
        <v>165</v>
      </c>
      <c r="L19" s="177">
        <f t="shared" si="1"/>
        <v>250000</v>
      </c>
      <c r="M19" s="177">
        <f t="shared" si="2"/>
        <v>813170</v>
      </c>
      <c r="N19" s="177">
        <f t="shared" si="5"/>
        <v>89</v>
      </c>
      <c r="O19" s="263">
        <f t="shared" si="3"/>
        <v>0</v>
      </c>
      <c r="P19" s="220">
        <f>SUM(D19+J19)</f>
        <v>438170</v>
      </c>
    </row>
    <row r="20" spans="1:16" ht="12" customHeight="1">
      <c r="A20" s="236" t="s">
        <v>85</v>
      </c>
      <c r="B20" s="278">
        <v>176</v>
      </c>
      <c r="C20" s="281">
        <v>250593.55</v>
      </c>
      <c r="D20" s="281">
        <v>1173585.43</v>
      </c>
      <c r="E20" s="55">
        <v>22</v>
      </c>
      <c r="F20" s="55">
        <v>185500</v>
      </c>
      <c r="G20" s="55">
        <v>185500</v>
      </c>
      <c r="H20" s="58">
        <v>17</v>
      </c>
      <c r="I20" s="58">
        <v>154098.87</v>
      </c>
      <c r="J20" s="58">
        <v>68369.7</v>
      </c>
      <c r="K20" s="201">
        <f t="shared" si="0"/>
        <v>215</v>
      </c>
      <c r="L20" s="177">
        <f t="shared" si="1"/>
        <v>590192.4199999999</v>
      </c>
      <c r="M20" s="177">
        <f t="shared" si="2"/>
        <v>1427455.13</v>
      </c>
      <c r="N20" s="177">
        <f t="shared" si="5"/>
        <v>176</v>
      </c>
      <c r="O20" s="263">
        <f t="shared" si="3"/>
        <v>404692.42</v>
      </c>
      <c r="P20" s="220">
        <f>SUM(D20+J20)</f>
        <v>1241955.13</v>
      </c>
    </row>
    <row r="21" spans="1:16" ht="12" customHeight="1">
      <c r="A21" s="236" t="s">
        <v>4</v>
      </c>
      <c r="B21" s="278">
        <v>272</v>
      </c>
      <c r="C21" s="279">
        <v>0</v>
      </c>
      <c r="D21" s="279">
        <v>1949961</v>
      </c>
      <c r="E21" s="55">
        <v>28</v>
      </c>
      <c r="F21" s="55">
        <v>301200</v>
      </c>
      <c r="G21" s="55">
        <v>301200</v>
      </c>
      <c r="H21" s="58">
        <v>51</v>
      </c>
      <c r="I21" s="58">
        <v>631469.2</v>
      </c>
      <c r="J21" s="58">
        <v>631469.2</v>
      </c>
      <c r="K21" s="201">
        <f t="shared" si="0"/>
        <v>351</v>
      </c>
      <c r="L21" s="177">
        <f t="shared" si="1"/>
        <v>932669.2</v>
      </c>
      <c r="M21" s="177">
        <f t="shared" si="2"/>
        <v>2882630.2</v>
      </c>
      <c r="N21" s="177">
        <f t="shared" si="5"/>
        <v>272</v>
      </c>
      <c r="O21" s="263">
        <f t="shared" si="3"/>
        <v>631469.2</v>
      </c>
      <c r="P21" s="220">
        <f>SUM(D21+J21)</f>
        <v>2581430.2</v>
      </c>
    </row>
    <row r="22" spans="1:16" ht="12" customHeight="1">
      <c r="A22" s="236" t="s">
        <v>77</v>
      </c>
      <c r="B22" s="278">
        <v>41</v>
      </c>
      <c r="C22" s="279">
        <v>0</v>
      </c>
      <c r="D22" s="281">
        <v>364573.36</v>
      </c>
      <c r="E22" s="177">
        <v>50</v>
      </c>
      <c r="F22" s="55">
        <v>397100</v>
      </c>
      <c r="G22" s="55">
        <v>237100</v>
      </c>
      <c r="H22" s="58">
        <v>3</v>
      </c>
      <c r="I22" s="55">
        <v>27900</v>
      </c>
      <c r="J22" s="58">
        <v>16013.835616438357</v>
      </c>
      <c r="K22" s="201">
        <f t="shared" si="0"/>
        <v>94</v>
      </c>
      <c r="L22" s="177">
        <f t="shared" si="1"/>
        <v>425000</v>
      </c>
      <c r="M22" s="177">
        <f t="shared" si="2"/>
        <v>617687.1956164383</v>
      </c>
      <c r="N22" s="177">
        <f t="shared" si="5"/>
        <v>41</v>
      </c>
      <c r="O22" s="263">
        <f t="shared" si="3"/>
        <v>27900</v>
      </c>
      <c r="P22" s="220">
        <f>SUM(D22+J22)</f>
        <v>380587.19561643834</v>
      </c>
    </row>
    <row r="23" spans="1:16" ht="12" customHeight="1">
      <c r="A23" s="236" t="s">
        <v>339</v>
      </c>
      <c r="B23" s="278">
        <v>0</v>
      </c>
      <c r="C23" s="279">
        <v>0</v>
      </c>
      <c r="D23" s="279">
        <v>0</v>
      </c>
      <c r="E23" s="55">
        <v>4</v>
      </c>
      <c r="F23" s="55">
        <v>47000</v>
      </c>
      <c r="G23" s="55">
        <v>47000</v>
      </c>
      <c r="H23" s="58">
        <v>0</v>
      </c>
      <c r="I23" s="55">
        <v>0</v>
      </c>
      <c r="J23" s="55">
        <v>0</v>
      </c>
      <c r="K23" s="201">
        <f t="shared" si="0"/>
        <v>4</v>
      </c>
      <c r="L23" s="177">
        <f t="shared" si="1"/>
        <v>47000</v>
      </c>
      <c r="M23" s="177">
        <f t="shared" si="2"/>
        <v>47000</v>
      </c>
      <c r="N23" s="177">
        <f aca="true" t="shared" si="6" ref="N23:P24">SUM(E23)</f>
        <v>4</v>
      </c>
      <c r="O23" s="263">
        <f t="shared" si="6"/>
        <v>47000</v>
      </c>
      <c r="P23" s="233">
        <f t="shared" si="6"/>
        <v>47000</v>
      </c>
    </row>
    <row r="24" spans="1:16" ht="12" customHeight="1">
      <c r="A24" s="236" t="s">
        <v>340</v>
      </c>
      <c r="B24" s="278">
        <v>0</v>
      </c>
      <c r="C24" s="279">
        <v>0</v>
      </c>
      <c r="D24" s="279">
        <v>0</v>
      </c>
      <c r="E24" s="55">
        <v>30</v>
      </c>
      <c r="F24" s="55">
        <v>280500</v>
      </c>
      <c r="G24" s="55">
        <v>280500</v>
      </c>
      <c r="H24" s="58">
        <v>0</v>
      </c>
      <c r="I24" s="55">
        <v>0</v>
      </c>
      <c r="J24" s="55">
        <v>0</v>
      </c>
      <c r="K24" s="201">
        <f t="shared" si="0"/>
        <v>30</v>
      </c>
      <c r="L24" s="177">
        <f t="shared" si="1"/>
        <v>280500</v>
      </c>
      <c r="M24" s="177">
        <f t="shared" si="2"/>
        <v>280500</v>
      </c>
      <c r="N24" s="177">
        <f t="shared" si="6"/>
        <v>30</v>
      </c>
      <c r="O24" s="263">
        <f t="shared" si="6"/>
        <v>280500</v>
      </c>
      <c r="P24" s="233">
        <f t="shared" si="6"/>
        <v>280500</v>
      </c>
    </row>
    <row r="25" spans="1:16" ht="14.25" customHeight="1">
      <c r="A25" s="236" t="s">
        <v>40</v>
      </c>
      <c r="B25" s="278">
        <v>54</v>
      </c>
      <c r="C25" s="279">
        <v>0</v>
      </c>
      <c r="D25" s="278">
        <v>592136.31</v>
      </c>
      <c r="E25" s="58">
        <v>20</v>
      </c>
      <c r="F25" s="55">
        <v>231500</v>
      </c>
      <c r="G25" s="55">
        <v>203875</v>
      </c>
      <c r="H25" s="58">
        <v>56</v>
      </c>
      <c r="I25" s="55">
        <v>618750</v>
      </c>
      <c r="J25" s="55">
        <v>606250</v>
      </c>
      <c r="K25" s="201">
        <f t="shared" si="0"/>
        <v>130</v>
      </c>
      <c r="L25" s="177">
        <f t="shared" si="1"/>
        <v>850250</v>
      </c>
      <c r="M25" s="177">
        <f t="shared" si="2"/>
        <v>1402261.31</v>
      </c>
      <c r="N25" s="177">
        <f>B25+H25</f>
        <v>110</v>
      </c>
      <c r="O25" s="263">
        <f t="shared" si="3"/>
        <v>618750</v>
      </c>
      <c r="P25" s="265">
        <f>SUM(D25+J25)</f>
        <v>1198386.31</v>
      </c>
    </row>
    <row r="26" spans="1:16" ht="29.25" customHeight="1">
      <c r="A26" s="266" t="s">
        <v>95</v>
      </c>
      <c r="B26" s="228">
        <f>SUM(B4:B25)</f>
        <v>1167.3</v>
      </c>
      <c r="C26" s="229">
        <f aca="true" t="shared" si="7" ref="C26:N26">SUM(C4:C25)</f>
        <v>575135.3</v>
      </c>
      <c r="D26" s="229">
        <f t="shared" si="7"/>
        <v>8681217.5</v>
      </c>
      <c r="E26" s="229">
        <f t="shared" si="7"/>
        <v>558.9</v>
      </c>
      <c r="F26" s="229">
        <f>SUM(F4:F25)</f>
        <v>5768909</v>
      </c>
      <c r="G26" s="229">
        <f>SUM(G4:G25)</f>
        <v>5645747</v>
      </c>
      <c r="H26" s="228">
        <f t="shared" si="7"/>
        <v>1124.7</v>
      </c>
      <c r="I26" s="229">
        <f t="shared" si="7"/>
        <v>11741836.333333332</v>
      </c>
      <c r="J26" s="229">
        <f t="shared" si="7"/>
        <v>11777219.182283103</v>
      </c>
      <c r="K26" s="229">
        <f t="shared" si="7"/>
        <v>2805.5</v>
      </c>
      <c r="L26" s="229">
        <f t="shared" si="7"/>
        <v>18085880.633333333</v>
      </c>
      <c r="M26" s="229">
        <f t="shared" si="7"/>
        <v>26104183.682283103</v>
      </c>
      <c r="N26" s="229">
        <f t="shared" si="7"/>
        <v>2023.3</v>
      </c>
      <c r="O26" s="229">
        <f>SUM(O4:O25)</f>
        <v>12886171.633333333</v>
      </c>
      <c r="P26" s="267">
        <f>SUM(P4:P25)</f>
        <v>21027636.682283103</v>
      </c>
    </row>
    <row r="27" spans="1:16" ht="30.75" customHeight="1">
      <c r="A27" s="344" t="s">
        <v>380</v>
      </c>
      <c r="B27" s="349"/>
      <c r="C27" s="349"/>
      <c r="D27" s="287"/>
      <c r="E27" s="287"/>
      <c r="F27" s="287"/>
      <c r="G27" s="227" t="s">
        <v>377</v>
      </c>
      <c r="H27" s="217">
        <f>SUM(C26+I26)</f>
        <v>12316971.633333333</v>
      </c>
      <c r="I27" s="217" t="s">
        <v>376</v>
      </c>
      <c r="J27" s="217">
        <f>SUM(D26+J26)</f>
        <v>20458436.682283103</v>
      </c>
      <c r="K27" s="217"/>
      <c r="L27" s="226"/>
      <c r="M27" s="226"/>
      <c r="N27" s="226"/>
      <c r="O27" s="226"/>
      <c r="P27" s="246"/>
    </row>
    <row r="28" spans="1:16" ht="33" customHeight="1">
      <c r="A28" s="344" t="s">
        <v>381</v>
      </c>
      <c r="B28" s="341"/>
      <c r="C28" s="341"/>
      <c r="D28" s="345"/>
      <c r="E28" s="345"/>
      <c r="F28" s="345"/>
      <c r="G28" s="227" t="s">
        <v>377</v>
      </c>
      <c r="H28" s="217">
        <f>SUM(C26+I26+C34+C36+C37+C38)</f>
        <v>12886171.633333333</v>
      </c>
      <c r="I28" s="217" t="s">
        <v>376</v>
      </c>
      <c r="J28" s="217">
        <f>SUM(D26+J26+D34+D36+D37+D38)</f>
        <v>21027636.682283103</v>
      </c>
      <c r="K28" s="217"/>
      <c r="L28" s="226"/>
      <c r="M28" s="226"/>
      <c r="N28" s="226"/>
      <c r="O28" s="226"/>
      <c r="P28" s="246"/>
    </row>
    <row r="29" spans="1:16" ht="33" customHeight="1">
      <c r="A29" s="344" t="s">
        <v>382</v>
      </c>
      <c r="B29" s="341"/>
      <c r="C29" s="341"/>
      <c r="D29" s="345"/>
      <c r="E29" s="345"/>
      <c r="F29" s="345"/>
      <c r="G29" s="227" t="s">
        <v>377</v>
      </c>
      <c r="H29" s="217">
        <f>SUM(C26+I26+C39)</f>
        <v>13306171.633333333</v>
      </c>
      <c r="I29" s="217" t="s">
        <v>376</v>
      </c>
      <c r="J29" s="217">
        <f>SUM(D26+J26+D39)</f>
        <v>21447636.682283103</v>
      </c>
      <c r="K29" s="217"/>
      <c r="L29" s="226"/>
      <c r="M29" s="226"/>
      <c r="N29" s="226"/>
      <c r="O29" s="226"/>
      <c r="P29" s="246"/>
    </row>
    <row r="30" spans="1:16" ht="33" customHeight="1" thickBot="1">
      <c r="A30" s="346" t="s">
        <v>383</v>
      </c>
      <c r="B30" s="347"/>
      <c r="C30" s="347"/>
      <c r="D30" s="348"/>
      <c r="E30" s="348"/>
      <c r="F30" s="348"/>
      <c r="G30" s="262" t="s">
        <v>377</v>
      </c>
      <c r="H30" s="268">
        <f>SUM(C26+F26+I26)</f>
        <v>18085880.633333333</v>
      </c>
      <c r="I30" s="268" t="s">
        <v>376</v>
      </c>
      <c r="J30" s="268">
        <f>SUM(D26+G26+J26)</f>
        <v>26104183.682283103</v>
      </c>
      <c r="K30" s="268"/>
      <c r="L30" s="269"/>
      <c r="M30" s="269"/>
      <c r="N30" s="269"/>
      <c r="O30" s="269"/>
      <c r="P30" s="247"/>
    </row>
    <row r="32" spans="1:4" ht="12.75">
      <c r="A32" s="350" t="s">
        <v>378</v>
      </c>
      <c r="B32" s="350"/>
      <c r="C32" s="350"/>
      <c r="D32" s="350"/>
    </row>
    <row r="33" ht="13.5" thickBot="1"/>
    <row r="34" spans="1:4" ht="12.75">
      <c r="A34" s="234" t="s">
        <v>48</v>
      </c>
      <c r="B34" s="230">
        <v>13</v>
      </c>
      <c r="C34" s="231">
        <v>139700</v>
      </c>
      <c r="D34" s="232">
        <v>139700</v>
      </c>
    </row>
    <row r="35" spans="1:4" ht="12.75">
      <c r="A35" s="235" t="s">
        <v>170</v>
      </c>
      <c r="B35" s="49">
        <v>10</v>
      </c>
      <c r="C35" s="49">
        <v>420000</v>
      </c>
      <c r="D35" s="233">
        <v>420000</v>
      </c>
    </row>
    <row r="36" spans="1:4" ht="12.75">
      <c r="A36" s="235" t="s">
        <v>32</v>
      </c>
      <c r="B36" s="122">
        <v>12</v>
      </c>
      <c r="C36" s="174">
        <v>102000</v>
      </c>
      <c r="D36" s="220">
        <v>102000</v>
      </c>
    </row>
    <row r="37" spans="1:4" ht="12.75">
      <c r="A37" s="236" t="s">
        <v>339</v>
      </c>
      <c r="B37" s="49">
        <v>4</v>
      </c>
      <c r="C37" s="49">
        <v>47000</v>
      </c>
      <c r="D37" s="233">
        <v>47000</v>
      </c>
    </row>
    <row r="38" spans="1:4" ht="12.75">
      <c r="A38" s="236" t="s">
        <v>340</v>
      </c>
      <c r="B38" s="49">
        <v>30</v>
      </c>
      <c r="C38" s="49">
        <v>280500</v>
      </c>
      <c r="D38" s="233">
        <v>280500</v>
      </c>
    </row>
    <row r="39" spans="1:4" ht="16.5" customHeight="1" thickBot="1">
      <c r="A39" s="237" t="s">
        <v>379</v>
      </c>
      <c r="B39" s="238">
        <f>SUM(B34:B38)</f>
        <v>69</v>
      </c>
      <c r="C39" s="239">
        <f>SUM(C34:C38)</f>
        <v>989200</v>
      </c>
      <c r="D39" s="240">
        <f>SUM(D34:D38)</f>
        <v>989200</v>
      </c>
    </row>
    <row r="40" spans="1:4" ht="16.5" customHeight="1" thickBot="1">
      <c r="A40" s="253"/>
      <c r="B40" s="254"/>
      <c r="C40" s="255"/>
      <c r="D40" s="255"/>
    </row>
    <row r="41" spans="1:7" ht="25.5" customHeight="1">
      <c r="A41" s="337" t="s">
        <v>425</v>
      </c>
      <c r="B41" s="338"/>
      <c r="C41" s="338"/>
      <c r="D41" s="338"/>
      <c r="E41" s="338"/>
      <c r="F41" s="338"/>
      <c r="G41" s="339"/>
    </row>
    <row r="42" spans="1:11" ht="12.75">
      <c r="A42" s="340" t="s">
        <v>10</v>
      </c>
      <c r="B42" s="341" t="s">
        <v>426</v>
      </c>
      <c r="C42" s="341" t="s">
        <v>427</v>
      </c>
      <c r="D42" s="341" t="s">
        <v>422</v>
      </c>
      <c r="E42" s="341"/>
      <c r="F42" s="341" t="s">
        <v>423</v>
      </c>
      <c r="G42" s="343"/>
      <c r="H42"/>
      <c r="I42"/>
      <c r="J42"/>
      <c r="K42"/>
    </row>
    <row r="43" spans="1:11" ht="13.5" thickBot="1">
      <c r="A43" s="332"/>
      <c r="B43" s="342"/>
      <c r="C43" s="342"/>
      <c r="D43" s="262" t="s">
        <v>71</v>
      </c>
      <c r="E43" s="262" t="s">
        <v>72</v>
      </c>
      <c r="F43" s="262" t="s">
        <v>71</v>
      </c>
      <c r="G43" s="29" t="s">
        <v>72</v>
      </c>
      <c r="H43"/>
      <c r="I43"/>
      <c r="J43"/>
      <c r="K43"/>
    </row>
    <row r="44" spans="1:11" ht="12.75">
      <c r="A44" s="114" t="s">
        <v>48</v>
      </c>
      <c r="B44" s="256">
        <v>0</v>
      </c>
      <c r="C44" s="284">
        <v>0</v>
      </c>
      <c r="D44" s="282">
        <v>0</v>
      </c>
      <c r="E44" s="260">
        <v>0</v>
      </c>
      <c r="F44" s="260">
        <v>0</v>
      </c>
      <c r="G44" s="261">
        <v>0</v>
      </c>
      <c r="H44"/>
      <c r="I44"/>
      <c r="J44"/>
      <c r="K44"/>
    </row>
    <row r="45" spans="1:11" ht="12.75">
      <c r="A45" s="25" t="s">
        <v>29</v>
      </c>
      <c r="B45" s="257">
        <v>344002</v>
      </c>
      <c r="C45" s="257">
        <v>425002</v>
      </c>
      <c r="D45" s="283"/>
      <c r="E45" s="257">
        <v>121000</v>
      </c>
      <c r="F45" s="257">
        <v>344002</v>
      </c>
      <c r="G45" s="258">
        <v>304002</v>
      </c>
      <c r="H45" s="245">
        <v>0</v>
      </c>
      <c r="I45" s="19"/>
      <c r="J45" s="19"/>
      <c r="K45" s="19"/>
    </row>
    <row r="46" spans="1:11" ht="12.75">
      <c r="A46" s="26" t="s">
        <v>19</v>
      </c>
      <c r="B46" s="257">
        <v>184442</v>
      </c>
      <c r="C46" s="257">
        <v>144661</v>
      </c>
      <c r="D46" s="283">
        <v>30022</v>
      </c>
      <c r="E46" s="257">
        <v>144136</v>
      </c>
      <c r="F46" s="257">
        <v>154420</v>
      </c>
      <c r="G46" s="258">
        <v>525</v>
      </c>
      <c r="H46" s="244">
        <v>0</v>
      </c>
      <c r="I46"/>
      <c r="J46"/>
      <c r="K46"/>
    </row>
    <row r="47" spans="1:11" ht="12.75">
      <c r="A47" s="25" t="s">
        <v>37</v>
      </c>
      <c r="B47" s="257">
        <v>80200</v>
      </c>
      <c r="C47" s="257">
        <v>119634</v>
      </c>
      <c r="D47" s="283">
        <v>0</v>
      </c>
      <c r="E47" s="257">
        <v>100900</v>
      </c>
      <c r="F47" s="257">
        <v>80200</v>
      </c>
      <c r="G47" s="258">
        <v>18733</v>
      </c>
      <c r="H47" s="244">
        <v>0</v>
      </c>
      <c r="I47"/>
      <c r="J47"/>
      <c r="K47"/>
    </row>
    <row r="48" spans="1:11" ht="12.75">
      <c r="A48" s="25" t="s">
        <v>53</v>
      </c>
      <c r="B48" s="257">
        <v>1549967</v>
      </c>
      <c r="C48" s="257">
        <v>3335244</v>
      </c>
      <c r="D48" s="283">
        <v>0</v>
      </c>
      <c r="E48" s="257">
        <v>2148500</v>
      </c>
      <c r="F48" s="257">
        <v>1549967</v>
      </c>
      <c r="G48" s="258">
        <v>1186744</v>
      </c>
      <c r="H48" s="244">
        <v>0</v>
      </c>
      <c r="I48"/>
      <c r="J48"/>
      <c r="K48"/>
    </row>
    <row r="49" spans="1:11" ht="12.75">
      <c r="A49" s="25" t="s">
        <v>34</v>
      </c>
      <c r="B49" s="257">
        <v>378875</v>
      </c>
      <c r="C49" s="257">
        <v>589550</v>
      </c>
      <c r="D49" s="283">
        <v>215325</v>
      </c>
      <c r="E49" s="257">
        <v>473662</v>
      </c>
      <c r="F49" s="257">
        <v>163550</v>
      </c>
      <c r="G49" s="258">
        <v>115888</v>
      </c>
      <c r="H49" s="244">
        <v>0</v>
      </c>
      <c r="I49"/>
      <c r="J49"/>
      <c r="K49"/>
    </row>
    <row r="50" spans="1:11" ht="12.75">
      <c r="A50" s="25" t="s">
        <v>59</v>
      </c>
      <c r="B50" s="257">
        <v>341240</v>
      </c>
      <c r="C50" s="257">
        <v>106500</v>
      </c>
      <c r="D50" s="283">
        <v>121000</v>
      </c>
      <c r="E50" s="257">
        <v>33000</v>
      </c>
      <c r="F50" s="257">
        <v>220240</v>
      </c>
      <c r="G50" s="258">
        <v>73500</v>
      </c>
      <c r="H50" s="244">
        <v>0</v>
      </c>
      <c r="I50"/>
      <c r="J50"/>
      <c r="K50"/>
    </row>
    <row r="51" spans="1:11" ht="12.75">
      <c r="A51" s="25" t="s">
        <v>83</v>
      </c>
      <c r="B51" s="257">
        <v>540575</v>
      </c>
      <c r="C51" s="257">
        <v>148512</v>
      </c>
      <c r="D51" s="283">
        <v>540575</v>
      </c>
      <c r="E51" s="257">
        <v>148512</v>
      </c>
      <c r="F51" s="257">
        <v>0</v>
      </c>
      <c r="G51" s="258">
        <v>0</v>
      </c>
      <c r="H51" s="244">
        <v>0</v>
      </c>
      <c r="I51"/>
      <c r="J51"/>
      <c r="K51"/>
    </row>
    <row r="52" spans="1:11" ht="12.75">
      <c r="A52" s="25" t="s">
        <v>56</v>
      </c>
      <c r="B52" s="257">
        <v>117936</v>
      </c>
      <c r="C52" s="257">
        <v>256155</v>
      </c>
      <c r="D52" s="283">
        <v>0</v>
      </c>
      <c r="E52" s="257">
        <v>246327</v>
      </c>
      <c r="F52" s="257">
        <v>117936</v>
      </c>
      <c r="G52" s="258">
        <v>9828</v>
      </c>
      <c r="H52" s="244">
        <v>0</v>
      </c>
      <c r="I52"/>
      <c r="J52"/>
      <c r="K52"/>
    </row>
    <row r="53" spans="1:11" ht="12.75">
      <c r="A53" s="25" t="s">
        <v>170</v>
      </c>
      <c r="B53" s="257">
        <v>0</v>
      </c>
      <c r="C53" s="257">
        <v>0</v>
      </c>
      <c r="D53" s="283">
        <v>0</v>
      </c>
      <c r="E53" s="257">
        <v>0</v>
      </c>
      <c r="F53" s="257">
        <v>0</v>
      </c>
      <c r="G53" s="258">
        <v>0</v>
      </c>
      <c r="H53" s="244">
        <v>0</v>
      </c>
      <c r="I53"/>
      <c r="J53"/>
      <c r="K53"/>
    </row>
    <row r="54" spans="1:11" ht="12.75">
      <c r="A54" s="27" t="s">
        <v>63</v>
      </c>
      <c r="B54" s="257">
        <v>0</v>
      </c>
      <c r="C54" s="257">
        <v>186480</v>
      </c>
      <c r="D54" s="283">
        <v>0</v>
      </c>
      <c r="E54" s="257">
        <v>186480</v>
      </c>
      <c r="F54" s="257">
        <v>0</v>
      </c>
      <c r="G54" s="258">
        <v>0</v>
      </c>
      <c r="H54" s="244">
        <v>0</v>
      </c>
      <c r="I54"/>
      <c r="J54"/>
      <c r="K54"/>
    </row>
    <row r="55" spans="1:11" ht="12.75">
      <c r="A55" s="27" t="s">
        <v>80</v>
      </c>
      <c r="B55" s="257">
        <v>8156159</v>
      </c>
      <c r="C55" s="257">
        <v>10325666</v>
      </c>
      <c r="D55" s="283">
        <v>62800</v>
      </c>
      <c r="E55" s="257">
        <v>2492307</v>
      </c>
      <c r="F55" s="257">
        <v>8093359</v>
      </c>
      <c r="G55" s="258">
        <v>7833359</v>
      </c>
      <c r="H55" s="244">
        <v>0</v>
      </c>
      <c r="I55"/>
      <c r="J55"/>
      <c r="K55"/>
    </row>
    <row r="56" spans="1:11" ht="12.75">
      <c r="A56" s="27" t="s">
        <v>84</v>
      </c>
      <c r="B56" s="257">
        <v>455848</v>
      </c>
      <c r="C56" s="257">
        <v>185604</v>
      </c>
      <c r="D56" s="283">
        <v>0</v>
      </c>
      <c r="E56" s="257">
        <v>180950</v>
      </c>
      <c r="F56" s="257">
        <v>455848</v>
      </c>
      <c r="G56" s="258">
        <v>4654</v>
      </c>
      <c r="H56" s="244">
        <v>0</v>
      </c>
      <c r="I56"/>
      <c r="J56"/>
      <c r="K56"/>
    </row>
    <row r="57" spans="1:11" ht="12.75">
      <c r="A57" s="27" t="s">
        <v>65</v>
      </c>
      <c r="B57" s="257">
        <v>45040</v>
      </c>
      <c r="C57" s="257">
        <v>153136</v>
      </c>
      <c r="D57" s="283">
        <v>0</v>
      </c>
      <c r="E57" s="257">
        <v>108096</v>
      </c>
      <c r="F57" s="257">
        <v>45040</v>
      </c>
      <c r="G57" s="258">
        <v>45040</v>
      </c>
      <c r="H57" s="244">
        <v>0</v>
      </c>
      <c r="I57"/>
      <c r="J57"/>
      <c r="K57"/>
    </row>
    <row r="58" spans="1:11" ht="12.75">
      <c r="A58" s="27" t="s">
        <v>32</v>
      </c>
      <c r="B58" s="257">
        <v>0</v>
      </c>
      <c r="C58" s="257">
        <v>0</v>
      </c>
      <c r="D58" s="283">
        <v>0</v>
      </c>
      <c r="E58" s="257">
        <v>0</v>
      </c>
      <c r="F58" s="257">
        <v>0</v>
      </c>
      <c r="G58" s="258">
        <v>0</v>
      </c>
      <c r="H58" s="244">
        <v>0</v>
      </c>
      <c r="I58"/>
      <c r="J58"/>
      <c r="K58"/>
    </row>
    <row r="59" spans="1:11" ht="12.75">
      <c r="A59" s="25" t="s">
        <v>68</v>
      </c>
      <c r="B59" s="257">
        <v>572244</v>
      </c>
      <c r="C59" s="257">
        <v>485625</v>
      </c>
      <c r="D59" s="283"/>
      <c r="E59" s="257">
        <v>702966</v>
      </c>
      <c r="F59" s="257">
        <v>554532</v>
      </c>
      <c r="G59" s="258">
        <v>1500</v>
      </c>
      <c r="H59" s="244">
        <v>-218841</v>
      </c>
      <c r="I59" t="s">
        <v>392</v>
      </c>
      <c r="J59"/>
      <c r="K59"/>
    </row>
    <row r="60" spans="1:11" ht="12.75">
      <c r="A60" s="25" t="s">
        <v>85</v>
      </c>
      <c r="B60" s="257">
        <v>597330</v>
      </c>
      <c r="C60" s="257">
        <v>1000198</v>
      </c>
      <c r="D60" s="283">
        <v>345840</v>
      </c>
      <c r="E60" s="257">
        <v>986660</v>
      </c>
      <c r="F60" s="257">
        <v>251490</v>
      </c>
      <c r="G60" s="258">
        <v>13538</v>
      </c>
      <c r="H60" s="244">
        <v>0</v>
      </c>
      <c r="I60"/>
      <c r="J60"/>
      <c r="K60"/>
    </row>
    <row r="61" spans="1:11" ht="12.75">
      <c r="A61" s="25" t="s">
        <v>4</v>
      </c>
      <c r="B61" s="257">
        <v>447440</v>
      </c>
      <c r="C61" s="257">
        <v>2397401</v>
      </c>
      <c r="D61" s="283">
        <v>0</v>
      </c>
      <c r="E61" s="257">
        <v>1949961</v>
      </c>
      <c r="F61" s="257">
        <v>447440</v>
      </c>
      <c r="G61" s="258">
        <v>447440</v>
      </c>
      <c r="H61" s="244">
        <v>0</v>
      </c>
      <c r="I61"/>
      <c r="J61"/>
      <c r="K61"/>
    </row>
    <row r="62" spans="1:11" ht="12.75">
      <c r="A62" s="28" t="s">
        <v>77</v>
      </c>
      <c r="B62" s="257">
        <v>59900</v>
      </c>
      <c r="C62" s="257">
        <v>239277</v>
      </c>
      <c r="D62" s="283">
        <v>0</v>
      </c>
      <c r="E62" s="257">
        <v>219610</v>
      </c>
      <c r="F62" s="257">
        <v>59900</v>
      </c>
      <c r="G62" s="258">
        <v>19667</v>
      </c>
      <c r="H62" s="244">
        <v>0</v>
      </c>
      <c r="I62"/>
      <c r="J62"/>
      <c r="K62"/>
    </row>
    <row r="63" spans="1:11" ht="12.75">
      <c r="A63" s="28" t="s">
        <v>339</v>
      </c>
      <c r="B63" s="259">
        <v>0</v>
      </c>
      <c r="C63" s="259">
        <v>0</v>
      </c>
      <c r="D63" s="283">
        <v>0</v>
      </c>
      <c r="E63" s="257">
        <v>0</v>
      </c>
      <c r="F63" s="257">
        <v>0</v>
      </c>
      <c r="G63" s="258">
        <v>0</v>
      </c>
      <c r="H63" s="244">
        <v>0</v>
      </c>
      <c r="I63"/>
      <c r="J63"/>
      <c r="K63"/>
    </row>
    <row r="64" spans="1:11" ht="12.75">
      <c r="A64" s="28" t="s">
        <v>340</v>
      </c>
      <c r="B64" s="259">
        <v>0</v>
      </c>
      <c r="C64" s="259">
        <v>0</v>
      </c>
      <c r="D64" s="283">
        <v>0</v>
      </c>
      <c r="E64" s="257">
        <v>0</v>
      </c>
      <c r="F64" s="257">
        <v>0</v>
      </c>
      <c r="G64" s="258">
        <v>0</v>
      </c>
      <c r="H64" s="244">
        <v>0</v>
      </c>
      <c r="I64"/>
      <c r="J64"/>
      <c r="K64"/>
    </row>
    <row r="65" spans="1:11" ht="12.75">
      <c r="A65" s="28" t="s">
        <v>40</v>
      </c>
      <c r="B65" s="259">
        <v>327781</v>
      </c>
      <c r="C65" s="257">
        <v>1983217</v>
      </c>
      <c r="D65" s="283">
        <v>173081</v>
      </c>
      <c r="E65" s="257">
        <v>1727487</v>
      </c>
      <c r="F65" s="257">
        <v>154700</v>
      </c>
      <c r="G65" s="258">
        <v>255730</v>
      </c>
      <c r="H65" s="244">
        <v>0</v>
      </c>
      <c r="I65"/>
      <c r="J65"/>
      <c r="K65"/>
    </row>
    <row r="66" spans="1:11" ht="15">
      <c r="A66" s="229" t="s">
        <v>424</v>
      </c>
      <c r="B66" s="243">
        <f aca="true" t="shared" si="8" ref="B66:G66">SUM(B44:B65)</f>
        <v>14198979</v>
      </c>
      <c r="C66" s="243">
        <f t="shared" si="8"/>
        <v>22081862</v>
      </c>
      <c r="D66" s="243">
        <f t="shared" si="8"/>
        <v>1488643</v>
      </c>
      <c r="E66" s="243">
        <f t="shared" si="8"/>
        <v>11970554</v>
      </c>
      <c r="F66" s="243">
        <f t="shared" si="8"/>
        <v>12692624</v>
      </c>
      <c r="G66" s="243">
        <f t="shared" si="8"/>
        <v>10330148</v>
      </c>
      <c r="H66"/>
      <c r="I66" s="244"/>
      <c r="J66"/>
      <c r="K66"/>
    </row>
  </sheetData>
  <sheetProtection/>
  <mergeCells count="18">
    <mergeCell ref="A29:F29"/>
    <mergeCell ref="A30:F30"/>
    <mergeCell ref="A27:F27"/>
    <mergeCell ref="A32:D32"/>
    <mergeCell ref="A28:F28"/>
    <mergeCell ref="A41:G41"/>
    <mergeCell ref="A42:A43"/>
    <mergeCell ref="B42:B43"/>
    <mergeCell ref="C42:C43"/>
    <mergeCell ref="D42:E42"/>
    <mergeCell ref="F42:G42"/>
    <mergeCell ref="A1:Q1"/>
    <mergeCell ref="H2:J2"/>
    <mergeCell ref="B2:D2"/>
    <mergeCell ref="A2:A3"/>
    <mergeCell ref="E2:G2"/>
    <mergeCell ref="K2:M2"/>
    <mergeCell ref="N2:P2"/>
  </mergeCells>
  <printOptions/>
  <pageMargins left="0.42" right="0.31" top="0.2" bottom="0.19" header="0.17" footer="0.17"/>
  <pageSetup fitToHeight="1" fitToWidth="1" horizontalDpi="300" verticalDpi="300" orientation="landscape" paperSize="9" scale="56" r:id="rId1"/>
  <headerFooter alignWithMargins="0">
    <oddFooter>&amp;RDGAFP- 
Bureau des politiques sociales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martine</cp:lastModifiedBy>
  <cp:lastPrinted>2012-02-16T08:57:21Z</cp:lastPrinted>
  <dcterms:created xsi:type="dcterms:W3CDTF">2010-01-11T09:22:35Z</dcterms:created>
  <dcterms:modified xsi:type="dcterms:W3CDTF">2012-02-16T08:57:42Z</dcterms:modified>
  <cp:category/>
  <cp:version/>
  <cp:contentType/>
  <cp:contentStatus/>
</cp:coreProperties>
</file>